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1760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17" i="1" l="1"/>
  <c r="G28" i="1"/>
  <c r="G27" i="1"/>
  <c r="G26" i="1"/>
  <c r="G25" i="1"/>
  <c r="G24" i="1"/>
  <c r="G22" i="1"/>
  <c r="G21" i="1"/>
  <c r="G20" i="1"/>
  <c r="G19" i="1"/>
  <c r="O20" i="1"/>
  <c r="J21" i="1"/>
  <c r="O19" i="1"/>
  <c r="J19" i="1"/>
  <c r="O18" i="1"/>
  <c r="J22" i="1"/>
  <c r="K22" i="1" l="1"/>
  <c r="P18" i="1"/>
  <c r="K19" i="1"/>
  <c r="P19" i="1"/>
  <c r="K21" i="1"/>
  <c r="P20" i="1"/>
</calcChain>
</file>

<file path=xl/comments1.xml><?xml version="1.0" encoding="utf-8"?>
<comments xmlns="http://schemas.openxmlformats.org/spreadsheetml/2006/main">
  <authors>
    <author>Mohamad F. EL-Bawab</author>
  </authors>
  <commentList>
    <comment ref="O18" authorId="0">
      <text>
        <r>
          <rPr>
            <b/>
            <sz val="9"/>
            <color indexed="81"/>
            <rFont val="Tahoma"/>
            <family val="2"/>
          </rPr>
          <t>WNTest:</t>
        </r>
        <r>
          <rPr>
            <sz val="9"/>
            <color indexed="81"/>
            <rFont val="Tahoma"/>
            <family val="2"/>
          </rPr>
          <t xml:space="preserve">
Using NumXL WNTest function, we computed the p-value for the Ljung-Box test.</t>
        </r>
      </text>
    </comment>
  </commentList>
</comments>
</file>

<file path=xl/sharedStrings.xml><?xml version="1.0" encoding="utf-8"?>
<sst xmlns="http://schemas.openxmlformats.org/spreadsheetml/2006/main" count="22" uniqueCount="21">
  <si>
    <t>Descriptive Statistics</t>
  </si>
  <si>
    <t>AVERAGE:</t>
  </si>
  <si>
    <t>STD DEV:</t>
  </si>
  <si>
    <t>SKEW:</t>
  </si>
  <si>
    <t>EXCESS-KURTOSIS:</t>
  </si>
  <si>
    <t>MEDIAN:</t>
  </si>
  <si>
    <t>MIN:</t>
  </si>
  <si>
    <t>MAX:</t>
  </si>
  <si>
    <t>Q 1:</t>
  </si>
  <si>
    <t>Q 3:</t>
  </si>
  <si>
    <t>Significance Test</t>
  </si>
  <si>
    <t>Target</t>
  </si>
  <si>
    <t>p-vlaue</t>
  </si>
  <si>
    <t>Different?</t>
  </si>
  <si>
    <t>Test</t>
  </si>
  <si>
    <t>Result?</t>
  </si>
  <si>
    <t>White-noise</t>
  </si>
  <si>
    <t>Normal Distributed?</t>
  </si>
  <si>
    <t>ARCH Effect?</t>
  </si>
  <si>
    <t>Date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</si>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</sst>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0" fontId="1" fillId="2" borderId="3" xfId="0" applyNumberFormat="1" applyFont="1" applyFill="1" applyBorder="1" applyAlignment="1">
      <alignment horizontal="center"/>
    </xf>
    <xf numFmtId="0" fontId="0" fillId="0" borderId="3" xfId="0" applyBorder="1"/>
    <xf numFmtId="164" fontId="0" fillId="0" borderId="0" xfId="0" applyNumberFormat="1" applyFont="1" applyAlignment="1">
      <alignment horizontal="left"/>
    </xf>
    <xf numFmtId="10" fontId="0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720465570075992E-2"/>
          <c:y val="4.2025736366287536E-2"/>
          <c:w val="0.94592351348751547"/>
          <c:h val="0.77611475648877226"/>
        </c:manualLayout>
      </c:layout>
      <c:lineChart>
        <c:grouping val="standar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Data</c:v>
                </c:pt>
              </c:strCache>
            </c:strRef>
          </c:tx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  <c:cat>
            <c:numRef>
              <c:f>Sheet1!$B$3:$B$33</c:f>
              <c:numCache>
                <c:formatCode>m/d/yyyy</c:formatCode>
                <c:ptCount val="31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</c:numCache>
            </c:numRef>
          </c:cat>
          <c:val>
            <c:numRef>
              <c:f>Sheet1!$C$3:$C$33</c:f>
              <c:numCache>
                <c:formatCode>General</c:formatCode>
                <c:ptCount val="31"/>
                <c:pt idx="0">
                  <c:v>-3.6095661926083267</c:v>
                </c:pt>
                <c:pt idx="1">
                  <c:v>-0.50224116421304643</c:v>
                </c:pt>
                <c:pt idx="2">
                  <c:v>1.2391456039040349</c:v>
                </c:pt>
                <c:pt idx="3">
                  <c:v>-0.37044856071588583</c:v>
                </c:pt>
                <c:pt idx="4">
                  <c:v>2.2331869331537746</c:v>
                </c:pt>
                <c:pt idx="5">
                  <c:v>1.065354808815755</c:v>
                </c:pt>
                <c:pt idx="6">
                  <c:v>-3.922195901395753</c:v>
                </c:pt>
                <c:pt idx="7">
                  <c:v>-1.9461504052742384</c:v>
                </c:pt>
                <c:pt idx="8">
                  <c:v>-1.9703657017089427</c:v>
                </c:pt>
                <c:pt idx="9">
                  <c:v>-1.6555850379518233</c:v>
                </c:pt>
                <c:pt idx="10">
                  <c:v>0.61825403463444673</c:v>
                </c:pt>
                <c:pt idx="11">
                  <c:v>-0.92796881290269084</c:v>
                </c:pt>
                <c:pt idx="12">
                  <c:v>-2.2965150492382236</c:v>
                </c:pt>
                <c:pt idx="13">
                  <c:v>-1.5604609870933928</c:v>
                </c:pt>
                <c:pt idx="14">
                  <c:v>-1.175444594991859</c:v>
                </c:pt>
                <c:pt idx="15">
                  <c:v>-3.7306563172023743</c:v>
                </c:pt>
                <c:pt idx="16">
                  <c:v>0.65285121308988892</c:v>
                </c:pt>
                <c:pt idx="17">
                  <c:v>1.6360490917577408</c:v>
                </c:pt>
                <c:pt idx="18">
                  <c:v>-0.68326698965393007</c:v>
                </c:pt>
                <c:pt idx="19">
                  <c:v>-2.2622452888754196</c:v>
                </c:pt>
                <c:pt idx="20">
                  <c:v>1.9007211449206807</c:v>
                </c:pt>
                <c:pt idx="21">
                  <c:v>3.6316305340733379</c:v>
                </c:pt>
                <c:pt idx="22">
                  <c:v>1.3206386029196437</c:v>
                </c:pt>
                <c:pt idx="23">
                  <c:v>0.73966248237411492</c:v>
                </c:pt>
                <c:pt idx="24">
                  <c:v>-0.98232931122765876</c:v>
                </c:pt>
                <c:pt idx="25">
                  <c:v>-0.1331295607087668</c:v>
                </c:pt>
                <c:pt idx="26">
                  <c:v>-1.478983904235065</c:v>
                </c:pt>
                <c:pt idx="27">
                  <c:v>0.16903413779800758</c:v>
                </c:pt>
                <c:pt idx="28">
                  <c:v>4.1848124965326861E-2</c:v>
                </c:pt>
                <c:pt idx="29">
                  <c:v>0.56152202887460589</c:v>
                </c:pt>
                <c:pt idx="30">
                  <c:v>0.88153228716691956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59168"/>
        <c:axId val="220760704"/>
      </c:lineChart>
      <c:dateAx>
        <c:axId val="220759168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low"/>
        <c:crossAx val="220760704"/>
        <c:crosses val="autoZero"/>
        <c:auto val="1"/>
        <c:lblOffset val="100"/>
        <c:baseTimeUnit val="days"/>
      </c:dateAx>
      <c:valAx>
        <c:axId val="220760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207591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161925</xdr:rowOff>
    </xdr:from>
    <xdr:to>
      <xdr:col>15</xdr:col>
      <xdr:colOff>600075</xdr:colOff>
      <xdr:row>15</xdr:row>
      <xdr:rowOff>38100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33"/>
  <sheetViews>
    <sheetView tabSelected="1" workbookViewId="0">
      <selection activeCell="T24" sqref="T24"/>
    </sheetView>
  </sheetViews>
  <sheetFormatPr defaultRowHeight="15" x14ac:dyDescent="0.25"/>
  <cols>
    <col min="2" max="2" width="11.85546875" style="5" customWidth="1"/>
    <col min="3" max="3" width="9.140625" style="5"/>
  </cols>
  <sheetData>
    <row r="2" spans="2:3" ht="15.75" thickBot="1" x14ac:dyDescent="0.3">
      <c r="B2" s="15" t="s">
        <v>19</v>
      </c>
      <c r="C2" s="15" t="s">
        <v>20</v>
      </c>
    </row>
    <row r="3" spans="2:3" x14ac:dyDescent="0.25">
      <c r="B3" s="16">
        <v>40544</v>
      </c>
      <c r="C3" s="5">
        <v>-3.6095661926083267</v>
      </c>
    </row>
    <row r="4" spans="2:3" x14ac:dyDescent="0.25">
      <c r="B4" s="16">
        <v>40545</v>
      </c>
      <c r="C4" s="5">
        <v>-0.50224116421304643</v>
      </c>
    </row>
    <row r="5" spans="2:3" x14ac:dyDescent="0.25">
      <c r="B5" s="16">
        <v>40546</v>
      </c>
      <c r="C5" s="5">
        <v>1.2391456039040349</v>
      </c>
    </row>
    <row r="6" spans="2:3" x14ac:dyDescent="0.25">
      <c r="B6" s="16">
        <v>40547</v>
      </c>
      <c r="C6" s="5">
        <v>-0.37044856071588583</v>
      </c>
    </row>
    <row r="7" spans="2:3" x14ac:dyDescent="0.25">
      <c r="B7" s="16">
        <v>40548</v>
      </c>
      <c r="C7" s="5">
        <v>2.2331869331537746</v>
      </c>
    </row>
    <row r="8" spans="2:3" x14ac:dyDescent="0.25">
      <c r="B8" s="16">
        <v>40549</v>
      </c>
      <c r="C8" s="5">
        <v>1.065354808815755</v>
      </c>
    </row>
    <row r="9" spans="2:3" x14ac:dyDescent="0.25">
      <c r="B9" s="16">
        <v>40550</v>
      </c>
      <c r="C9" s="5">
        <v>-3.922195901395753</v>
      </c>
    </row>
    <row r="10" spans="2:3" x14ac:dyDescent="0.25">
      <c r="B10" s="16">
        <v>40551</v>
      </c>
      <c r="C10" s="5">
        <v>-1.9461504052742384</v>
      </c>
    </row>
    <row r="11" spans="2:3" x14ac:dyDescent="0.25">
      <c r="B11" s="16">
        <v>40552</v>
      </c>
      <c r="C11" s="5">
        <v>-1.9703657017089427</v>
      </c>
    </row>
    <row r="12" spans="2:3" x14ac:dyDescent="0.25">
      <c r="B12" s="16">
        <v>40553</v>
      </c>
      <c r="C12" s="5">
        <v>-1.6555850379518233</v>
      </c>
    </row>
    <row r="13" spans="2:3" x14ac:dyDescent="0.25">
      <c r="B13" s="16">
        <v>40554</v>
      </c>
      <c r="C13" s="5">
        <v>0.61825403463444673</v>
      </c>
    </row>
    <row r="14" spans="2:3" x14ac:dyDescent="0.25">
      <c r="B14" s="16">
        <v>40555</v>
      </c>
      <c r="C14" s="5">
        <v>-0.92796881290269084</v>
      </c>
    </row>
    <row r="15" spans="2:3" x14ac:dyDescent="0.25">
      <c r="B15" s="16">
        <v>40556</v>
      </c>
      <c r="C15" s="5">
        <v>-2.2965150492382236</v>
      </c>
    </row>
    <row r="16" spans="2:3" ht="15.75" thickBot="1" x14ac:dyDescent="0.3">
      <c r="B16" s="16">
        <v>40557</v>
      </c>
      <c r="C16" s="5">
        <v>-1.5604609870933928</v>
      </c>
    </row>
    <row r="17" spans="2:16" ht="15.75" thickBot="1" x14ac:dyDescent="0.3">
      <c r="B17" s="16">
        <v>40558</v>
      </c>
      <c r="C17" s="5">
        <v>-1.175444594991859</v>
      </c>
      <c r="E17" s="2" t="s">
        <v>0</v>
      </c>
      <c r="F17" s="3"/>
      <c r="G17" s="3"/>
      <c r="I17" s="2" t="s">
        <v>10</v>
      </c>
      <c r="J17" s="3"/>
      <c r="K17" s="9"/>
      <c r="L17" s="8">
        <f>0.05</f>
        <v>0.05</v>
      </c>
      <c r="N17" s="12" t="s">
        <v>14</v>
      </c>
      <c r="O17" s="12" t="s">
        <v>12</v>
      </c>
      <c r="P17" s="12" t="s">
        <v>15</v>
      </c>
    </row>
    <row r="18" spans="2:16" x14ac:dyDescent="0.25">
      <c r="B18" s="16">
        <v>40559</v>
      </c>
      <c r="C18" s="5">
        <v>-3.7306563172023743</v>
      </c>
      <c r="I18" s="1" t="s">
        <v>11</v>
      </c>
      <c r="J18" s="1" t="s">
        <v>12</v>
      </c>
      <c r="K18" s="1" t="s">
        <v>13</v>
      </c>
      <c r="N18" s="4" t="s">
        <v>16</v>
      </c>
      <c r="O18" s="14">
        <f>_xll.WNTest(Sheet1!$C$3:$C$33, 1)</f>
        <v>0.3828491318550466</v>
      </c>
      <c r="P18" s="13" t="b">
        <f>IF($O18 &gt; $L$17, TRUE, FALSE)</f>
        <v>1</v>
      </c>
    </row>
    <row r="19" spans="2:16" x14ac:dyDescent="0.25">
      <c r="B19" s="16">
        <v>40560</v>
      </c>
      <c r="C19" s="5">
        <v>0.65285121308988892</v>
      </c>
      <c r="F19" s="4" t="s">
        <v>1</v>
      </c>
      <c r="G19" s="6">
        <f>AVERAGE(Sheet1!$C$3:$C$33)</f>
        <v>-0.40374589521126192</v>
      </c>
      <c r="I19" s="10">
        <v>0</v>
      </c>
      <c r="J19" s="11">
        <f>_xll.TEST_MEAN(Sheet1!$C$3:$C$33,$I19)</f>
        <v>0.11177303784846299</v>
      </c>
      <c r="K19" s="10" t="b">
        <f>IF($J19 &gt; $L$17/2, FALSE, TRUE)</f>
        <v>0</v>
      </c>
      <c r="N19" s="4" t="s">
        <v>17</v>
      </c>
      <c r="O19" s="14">
        <f>_xll.NormalityTest(Sheet1!$C$3:$C$33, 1)</f>
        <v>0.89014594711949302</v>
      </c>
      <c r="P19" s="13" t="b">
        <f>IF($O19 &gt; $L$17, TRUE, FALSE)</f>
        <v>1</v>
      </c>
    </row>
    <row r="20" spans="2:16" x14ac:dyDescent="0.25">
      <c r="B20" s="16">
        <v>40561</v>
      </c>
      <c r="C20" s="5">
        <v>1.6360490917577408</v>
      </c>
      <c r="F20" s="4" t="s">
        <v>2</v>
      </c>
      <c r="G20" s="6">
        <f>STDEV(Sheet1!$C$3:$C$33)</f>
        <v>1.8087006385087967</v>
      </c>
      <c r="I20" s="10"/>
      <c r="J20" s="11"/>
      <c r="K20" s="10"/>
      <c r="N20" s="4" t="s">
        <v>18</v>
      </c>
      <c r="O20" s="14">
        <f>_xll.ARCHTest(Sheet1!$C$3:$C$33,1)</f>
        <v>0.65476356281266967</v>
      </c>
      <c r="P20" s="13" t="b">
        <f>IF($O20 &lt; $L$17, TRUE, FALSE)</f>
        <v>0</v>
      </c>
    </row>
    <row r="21" spans="2:16" x14ac:dyDescent="0.25">
      <c r="B21" s="16">
        <v>40562</v>
      </c>
      <c r="C21" s="5">
        <v>-0.68326698965393007</v>
      </c>
      <c r="F21" s="4" t="s">
        <v>3</v>
      </c>
      <c r="G21" s="7">
        <f>SKEW(Sheet1!$C$3:$C$33)</f>
        <v>-9.0614648876746598E-2</v>
      </c>
      <c r="I21" s="10">
        <v>0</v>
      </c>
      <c r="J21" s="11">
        <f>_xll.TEST_SKEW(Sheet1!$C$3:$C$33)</f>
        <v>0.42235733022549832</v>
      </c>
      <c r="K21" s="10" t="b">
        <f>IF($J21 &gt; $L$17/2, FALSE, TRUE)</f>
        <v>0</v>
      </c>
    </row>
    <row r="22" spans="2:16" x14ac:dyDescent="0.25">
      <c r="B22" s="16">
        <v>40563</v>
      </c>
      <c r="C22" s="5">
        <v>-2.2622452888754196</v>
      </c>
      <c r="F22" s="4" t="s">
        <v>4</v>
      </c>
      <c r="G22" s="7">
        <f>KURT(Sheet1!$C$3:$C$33)</f>
        <v>-0.23695390080407908</v>
      </c>
      <c r="I22" s="10">
        <v>0</v>
      </c>
      <c r="J22" s="11">
        <f>_xll.TEST_XKURT(Sheet1!$C$3:$C$33)</f>
        <v>0.32964959631574764</v>
      </c>
      <c r="K22" s="10" t="b">
        <f>IF($J22 &gt; $L$17/2, FALSE, TRUE)</f>
        <v>0</v>
      </c>
    </row>
    <row r="23" spans="2:16" x14ac:dyDescent="0.25">
      <c r="B23" s="16">
        <v>40564</v>
      </c>
      <c r="C23" s="5">
        <v>1.9007211449206807</v>
      </c>
      <c r="F23" s="4"/>
      <c r="G23" s="6"/>
    </row>
    <row r="24" spans="2:16" x14ac:dyDescent="0.25">
      <c r="B24" s="16">
        <v>40565</v>
      </c>
      <c r="C24" s="5">
        <v>3.6316305340733379</v>
      </c>
      <c r="F24" s="4" t="s">
        <v>5</v>
      </c>
      <c r="G24" s="6">
        <f>MEDIAN(Sheet1!$C$3:$C$33)</f>
        <v>-0.37044856071588583</v>
      </c>
    </row>
    <row r="25" spans="2:16" x14ac:dyDescent="0.25">
      <c r="B25" s="16">
        <v>40566</v>
      </c>
      <c r="C25" s="5">
        <v>1.3206386029196437</v>
      </c>
      <c r="F25" s="4" t="s">
        <v>6</v>
      </c>
      <c r="G25" s="6">
        <f>MIN(Sheet1!$C$3:$C$33)</f>
        <v>-3.922195901395753</v>
      </c>
    </row>
    <row r="26" spans="2:16" x14ac:dyDescent="0.25">
      <c r="B26" s="16">
        <v>40567</v>
      </c>
      <c r="C26" s="5">
        <v>0.73966248237411492</v>
      </c>
      <c r="F26" s="4" t="s">
        <v>7</v>
      </c>
      <c r="G26" s="6">
        <f>MAX(Sheet1!$C$3:$C$33)</f>
        <v>3.6316305340733379</v>
      </c>
    </row>
    <row r="27" spans="2:16" x14ac:dyDescent="0.25">
      <c r="B27" s="16">
        <v>40568</v>
      </c>
      <c r="C27" s="5">
        <v>-0.98232931122765876</v>
      </c>
      <c r="F27" s="4" t="s">
        <v>8</v>
      </c>
      <c r="G27" s="6">
        <f>QUARTILE(Sheet1!$C$3:$C$33,1)</f>
        <v>-1.608023012522608</v>
      </c>
    </row>
    <row r="28" spans="2:16" x14ac:dyDescent="0.25">
      <c r="B28" s="16">
        <v>40569</v>
      </c>
      <c r="C28" s="5">
        <v>-0.1331295607087668</v>
      </c>
      <c r="F28" s="4" t="s">
        <v>9</v>
      </c>
      <c r="G28" s="6">
        <f>QUARTILE(Sheet1!$C$3:$C$33,3)</f>
        <v>0.81059738477051724</v>
      </c>
    </row>
    <row r="29" spans="2:16" x14ac:dyDescent="0.25">
      <c r="B29" s="16">
        <v>40570</v>
      </c>
      <c r="C29" s="5">
        <v>-1.478983904235065</v>
      </c>
    </row>
    <row r="30" spans="2:16" x14ac:dyDescent="0.25">
      <c r="B30" s="16">
        <v>40571</v>
      </c>
      <c r="C30" s="5">
        <v>0.16903413779800758</v>
      </c>
    </row>
    <row r="31" spans="2:16" x14ac:dyDescent="0.25">
      <c r="B31" s="16">
        <v>40572</v>
      </c>
      <c r="C31" s="5">
        <v>4.1848124965326861E-2</v>
      </c>
    </row>
    <row r="32" spans="2:16" x14ac:dyDescent="0.25">
      <c r="B32" s="16">
        <v>40573</v>
      </c>
      <c r="C32" s="5">
        <v>0.56152202887460589</v>
      </c>
    </row>
    <row r="33" spans="2:3" x14ac:dyDescent="0.25">
      <c r="B33" s="16">
        <v>40574</v>
      </c>
      <c r="C33" s="5">
        <v>0.88153228716691956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1OPJ0ig0o38STliH2KwCsbF2Y+w=</DigestValue>
    </Reference>
    <Reference URI="#idOfficeObject" Type="http://www.w3.org/2000/09/xmldsig#Object">
      <DigestMethod Algorithm="http://www.w3.org/2000/09/xmldsig#sha1"/>
      <DigestValue>Tf3zzMcs1MFgjrsTjshkBN+X0Pw=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NrDAoQAGWOxzGasdpFXsUqLsnL0=</DigestValue>
    </Reference>
  </SignedInfo>
  <SignatureValue>CHbLisAo3klH6dhCYg+YkOxA2LB5uWdZvLaTFOv2c2QNHtdlBjtlxfOqBNgVNgpBdXYrTa1iV9o3
1F98BJsbPMsQDobR4mz9enIo/hHnqc34412RtZ1QOnVxGwn63IduFBqYCpD9DbkWIvgkTDfGmizS
EtkBMNOK7at+Mne/rlJSCN3H9+RbOQTpiPkUFO+3U8n0nJ4yhGqeR/sClH2X/3Vx4jCGH8aY2FCN
7DvY03zgM4XyfodIwltkuh87Mk75kj78Pr15spbzHSoZA3nW3rPofFUfhEaBOTAq/7ahMsmxsAne
C1u7Dqxg2OIaVLBa6gZnQg5DFp6aM6/gXiii8w==</SignatureValue>
  <KeyInfo>
    <X509Data>
      <X509Certificate>MIIFXzCCBEegAwIBAgIQTmPxvVeu6rRVnqKjQcIltzANBgkqhkiG9w0BAQUFADB5MQswCQYDVQQG
EwJHQjEbMBkGA1UECBMSR3JlYXRlciBNYW5jaGVzdGVyMRAwDgYDVQQHEwdTYWxmb3JkMRowGAYD
VQQKExFDT01PRE8gQ0EgTGltaXRlZDEfMB0GA1UEAxMWQ09NT0RPIENvZGUgU2lnbmluZyBDQTAe
Fw0xMTA4MTcwMDAwMDBaFw0xMjA4MTYyMzU5NTlaMIGtMQswCQYDVQQGEwJVUzEOMAwGA1UEEQwF
NjA2MTUxETAPBgNVBAgMCElMTElOT0lTMRAwDgYDVQQHDAdDaGljYWdvMQwwCgYDVQQJDAM0ODAx
GzAZBgNVBAkMEjE1MDcgRSA1M3JkIFN0cmVldDEeMBwGA1UECgwVU3BpZGVyIEZpbmFuY2lhbCBD
b3JwMR4wHAYDVQQDDBVTcGlkZXIgRmluYW5jaWFsIENvcnAwggEiMA0GCSqGSIb3DQEBAQUAA4IB
DwAwggEKAoIBAQC0vDHMrfbCo5j7SIXiSwO4aDy+u1chKDoRs3OgtLyDnihpKrcI1NcljdRhcbJI
RxnJrkUSdS92a3DsB+FfYQ99lQ1b2qSgmkl4qWc5yEgVw1+NwpIx0WKlw8s8MkmTOOy9d7oJKeCu
3DqKJaKdma7zbtU+pU1eXvJksNrOW1WUBc9D3Py/GIZbPRK0Fe2LFWXoSdHZSV2zD3Oncc/e3UCp
fnyyIQaxYW3CrsYD1Y8HE8YRXBMnOXzvV6eScLCVGP46jqwlibDNkBCGNgGAaMidWdytn/osQ4y1
69uxZrqHLxkGgIA8WOkmQtGzUjU6TwPObTAFtZYKJM26shN21HUdAgMBAAGjggGsMIIBqDAfBgNV
HSMEGDAWgBQgJSMXEb/QDaDnK7ye1ZpCCU8qxTAdBgNVHQ4EFgQUngQD5hWYJ4IpzqdS3b1e+st4
idwwDgYDVR0PAQH/BAQDAgeAMAwGA1UdEwEB/wQCMAAwEwYDVR0lBAwwCgYIKwYBBQUHAwMwEQYJ
YIZIAYb4QgEBBAQDAgQQMEYGA1UdIAQ/MD0wOwYMKwYBBAGyMQECAQMCMCswKQYIKwYBBQUHAgEW
HWh0dHBzOi8vc2VjdXJlLmNvbW9kby5uZXQvQ1BTMEAGA1UdHwQ5MDcwNaAzoDGGL2h0dHA6Ly9j
cmwuY29tb2RvY2EuY29tL0NPTU9ET0NvZGVTaWduaW5nQ0EuY3JsMHEGCCsGAQUFBwEBBGUwYzA7
BggrBgEFBQcwAoYvaHR0cDovL2NydC5jb21vZG9jYS5jb20vQ09NT0RPQ29kZVNpZ25pbmdDQS5j
cnQwJAYIKwYBBQUHMAGGGGh0dHA6Ly9vY3NwLmNvbW9kb2NhLmNvbTAjBgNVHREEHDAagRhpbmZv
QHNwaWRlcmZpbmFuY2lhbC5jb20wDQYJKoZIhvcNAQEFBQADggEBAEvCanp+op4TQVfrgzoSCDl9
2PklF4vCOI1eH/1Sj0OaKkLkdnxzUK0v0ubnXroQXe7c0xXEonQZtVNiC1ZdGQjug53/5QpP+G1F
v8jzRjmV6tnl9UU33kh8RwCEcusTCrQ1xRSFGxGQNRkAQOAvCHxE4/RUnWOxcoHE4ko2Jpl1r9hy
zFXMaLBPISM2rUjWIJ3MwoDPCsc6fSOHamr6CFMePkC6mqNv/UpC3Bu6sIw8pZrm5Sl98Pv7PpyK
FRG5BgCCEp/LEVzd6yIBUDFeZ7ac8UgTXEgiUWRTa8BFV7Us02xZBz0m7KG0sXgbSnqjqeoStRtA
xM7VT7I0fNcKrvg=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ns8p/U3vNUxzjoo8Msku1ZgErYE=</DigestValue>
      </Reference>
      <Reference URI="/xl/styles.xml?ContentType=application/vnd.openxmlformats-officedocument.spreadsheetml.styles+xml">
        <DigestMethod Algorithm="http://www.w3.org/2000/09/xmldsig#sha1"/>
        <DigestValue>5mYsTJ5X9z8bVKF7sUArksthvhU=</DigestValue>
      </Reference>
      <Reference URI="/xl/sharedStrings.xml?ContentType=application/vnd.openxmlformats-officedocument.spreadsheetml.sharedStrings+xml">
        <DigestMethod Algorithm="http://www.w3.org/2000/09/xmldsig#sha1"/>
        <DigestValue>b0kax/i6Tz/rVgCsUPgZ4DC78c0=</DigestValue>
      </Reference>
      <Reference URI="/xl/drawings/vmlDrawing1.vml?ContentType=application/vnd.openxmlformats-officedocument.vmlDrawing">
        <DigestMethod Algorithm="http://www.w3.org/2000/09/xmldsig#sha1"/>
        <DigestValue>cRztwoe89+87GznFDp2szJezLKo=</DigestValue>
      </Reference>
      <Reference URI="/xl/drawings/drawing1.xml?ContentType=application/vnd.openxmlformats-officedocument.drawing+xml">
        <DigestMethod Algorithm="http://www.w3.org/2000/09/xmldsig#sha1"/>
        <DigestValue>Pm2ppsR4VhFsSrWkNWNRCPvf8K8=</DigestValue>
      </Reference>
      <Reference URI="/xl/comments1.xml?ContentType=application/vnd.openxmlformats-officedocument.spreadsheetml.comments+xml">
        <DigestMethod Algorithm="http://www.w3.org/2000/09/xmldsig#sha1"/>
        <DigestValue>lz+NP2dMflcoHuZ8np+novc33KQ=</DigestValue>
      </Reference>
      <Reference URI="/xl/worksheets/sheet1.xml?ContentType=application/vnd.openxmlformats-officedocument.spreadsheetml.worksheet+xml">
        <DigestMethod Algorithm="http://www.w3.org/2000/09/xmldsig#sha1"/>
        <DigestValue>DPyqxx3ZeB0seq4IS2VEKIFHMc4=</DigestValue>
      </Reference>
      <Reference URI="/xl/worksheets/sheet2.xml?ContentType=application/vnd.openxmlformats-officedocument.spreadsheetml.worksheet+xml">
        <DigestMethod Algorithm="http://www.w3.org/2000/09/xmldsig#sha1"/>
        <DigestValue>W/rCgL9uPKk+sLCq+fFDCJCCtqM=</DigestValue>
      </Reference>
      <Reference URI="/xl/workbook.xml?ContentType=application/vnd.openxmlformats-officedocument.spreadsheetml.sheet.main+xml">
        <DigestMethod Algorithm="http://www.w3.org/2000/09/xmldsig#sha1"/>
        <DigestValue>gI7twasjrqLRn9cKQ+d8GUvckp0=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charts/chart1.xml?ContentType=application/vnd.openxmlformats-officedocument.drawingml.chart+xml">
        <DigestMethod Algorithm="http://www.w3.org/2000/09/xmldsig#sha1"/>
        <DigestValue>4VDUz8RJbF3cI0h1QG2FTb5aa5A=</DigestValue>
      </Reference>
      <Reference URI="/xl/worksheets/sheet3.xml?ContentType=application/vnd.openxmlformats-officedocument.spreadsheetml.worksheet+xml">
        <DigestMethod Algorithm="http://www.w3.org/2000/09/xmldsig#sha1"/>
        <DigestValue>W/rCgL9uPKk+sLCq+fFDCJCCtqM=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XEUqgl4sIs1heRmfLsi80e0OfSY=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W9cAazHioik2PY2VodF7EVSHcbg=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2011-08-24T21:17:50Z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2011-08-24T21:17:50Z</xd:SigningTime>
          <xd:SigningCertificate>
            <xd:Cert>
              <xd:CertDigest>
                <DigestMethod Algorithm="http://www.w3.org/2000/09/xmldsig#sha1"/>
                <DigestValue>5WvwLnibtJJ4W0OCD3PfvrZVh0k=</DigestValue>
              </xd:CertDigest>
              <xd:IssuerSerial>
                <X509IssuerName>C=GB, S=Greater Manchester, L=Salford, O=COMODO CA Limited, CN=COMODO Code Signing CA</X509IssuerName>
                <X509SerialNumber>104198724122192238577663884887591101879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/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F. EL-Bawab</dc:creator>
  <cp:lastModifiedBy>Mohamad F. EL-Bawab</cp:lastModifiedBy>
  <dcterms:created xsi:type="dcterms:W3CDTF">2011-08-18T23:43:21Z</dcterms:created>
  <dcterms:modified xsi:type="dcterms:W3CDTF">2011-08-24T21:17:03Z</dcterms:modified>
</cp:coreProperties>
</file>