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3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24915" windowHeight="12840" activeTab="1"/>
  </bookViews>
  <sheets>
    <sheet name="AR(1)" sheetId="1" r:id="rId1"/>
    <sheet name="MA(1)" sheetId="2" r:id="rId2"/>
    <sheet name="ARMA(1,1)" sheetId="3" r:id="rId3"/>
  </sheets>
  <calcPr calcId="145621"/>
</workbook>
</file>

<file path=xl/calcChain.xml><?xml version="1.0" encoding="utf-8"?>
<calcChain xmlns="http://schemas.openxmlformats.org/spreadsheetml/2006/main">
  <c r="Q36" i="1" l="1"/>
  <c r="Q37" i="1" s="1"/>
  <c r="Q38" i="1" s="1"/>
  <c r="Q39" i="1" s="1"/>
  <c r="Q40" i="1" s="1"/>
  <c r="Q41" i="1" s="1"/>
  <c r="Q42" i="1" s="1"/>
  <c r="Q43" i="1" s="1"/>
  <c r="Q44" i="1" s="1"/>
  <c r="Q45" i="1" s="1"/>
  <c r="Q46" i="1" s="1"/>
  <c r="Q47" i="1" s="1"/>
  <c r="Q48" i="1" s="1"/>
  <c r="Q49" i="1" s="1"/>
  <c r="Q50" i="1" s="1"/>
  <c r="Q51" i="1" s="1"/>
  <c r="Q52" i="1" s="1"/>
  <c r="Q53" i="1" s="1"/>
  <c r="R36" i="1"/>
  <c r="Q111" i="2"/>
  <c r="Q110" i="2"/>
  <c r="Q109" i="2"/>
  <c r="Q108" i="2"/>
  <c r="Q89" i="2"/>
  <c r="Q88" i="2"/>
  <c r="Q87" i="2"/>
  <c r="Q67" i="2"/>
  <c r="Q66" i="2"/>
  <c r="R37" i="2"/>
  <c r="R38" i="2"/>
  <c r="R39" i="2" s="1"/>
  <c r="R40" i="2" s="1"/>
  <c r="R41" i="2" s="1"/>
  <c r="R42" i="2" s="1"/>
  <c r="R43" i="2" s="1"/>
  <c r="R44" i="2" s="1"/>
  <c r="R45" i="2" s="1"/>
  <c r="R46" i="2" s="1"/>
  <c r="R47" i="2" s="1"/>
  <c r="R48" i="2" s="1"/>
  <c r="R49" i="2" s="1"/>
  <c r="R50" i="2" s="1"/>
  <c r="R51" i="2" s="1"/>
  <c r="R52" i="2" s="1"/>
  <c r="R53" i="2" s="1"/>
  <c r="R54" i="2" s="1"/>
  <c r="R55" i="2" s="1"/>
  <c r="R56" i="2" s="1"/>
  <c r="R57" i="2" s="1"/>
  <c r="R58" i="2" s="1"/>
  <c r="R59" i="2" s="1"/>
  <c r="R60" i="2" s="1"/>
  <c r="Q37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13" i="2"/>
  <c r="G12" i="2"/>
  <c r="G11" i="2"/>
  <c r="G10" i="2"/>
  <c r="G9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12" i="2"/>
  <c r="F11" i="2"/>
  <c r="F10" i="2"/>
  <c r="F9" i="2"/>
  <c r="O117" i="2"/>
  <c r="M116" i="2"/>
  <c r="K115" i="2"/>
  <c r="O113" i="2"/>
  <c r="M112" i="2"/>
  <c r="K111" i="2"/>
  <c r="O109" i="2"/>
  <c r="M108" i="2"/>
  <c r="N117" i="2"/>
  <c r="L116" i="2"/>
  <c r="J115" i="2"/>
  <c r="N113" i="2"/>
  <c r="L112" i="2"/>
  <c r="J111" i="2"/>
  <c r="N109" i="2"/>
  <c r="L108" i="2"/>
  <c r="M117" i="2"/>
  <c r="K116" i="2"/>
  <c r="O114" i="2"/>
  <c r="M113" i="2"/>
  <c r="K112" i="2"/>
  <c r="O110" i="2"/>
  <c r="M109" i="2"/>
  <c r="K108" i="2"/>
  <c r="L117" i="2"/>
  <c r="J116" i="2"/>
  <c r="N114" i="2"/>
  <c r="L113" i="2"/>
  <c r="J112" i="2"/>
  <c r="N110" i="2"/>
  <c r="L109" i="2"/>
  <c r="J108" i="2"/>
  <c r="K117" i="2"/>
  <c r="O115" i="2"/>
  <c r="M114" i="2"/>
  <c r="K113" i="2"/>
  <c r="O111" i="2"/>
  <c r="M110" i="2"/>
  <c r="K109" i="2"/>
  <c r="J117" i="2"/>
  <c r="N115" i="2"/>
  <c r="L114" i="2"/>
  <c r="J113" i="2"/>
  <c r="N111" i="2"/>
  <c r="L110" i="2"/>
  <c r="J109" i="2"/>
  <c r="O116" i="2"/>
  <c r="M115" i="2"/>
  <c r="K114" i="2"/>
  <c r="O112" i="2"/>
  <c r="M111" i="2"/>
  <c r="K110" i="2"/>
  <c r="O108" i="2"/>
  <c r="N116" i="2"/>
  <c r="L115" i="2"/>
  <c r="J114" i="2"/>
  <c r="N112" i="2"/>
  <c r="L111" i="2"/>
  <c r="J110" i="2"/>
  <c r="N108" i="2"/>
  <c r="O96" i="2"/>
  <c r="M95" i="2"/>
  <c r="K94" i="2"/>
  <c r="O92" i="2"/>
  <c r="M91" i="2"/>
  <c r="K90" i="2"/>
  <c r="O88" i="2"/>
  <c r="M87" i="2"/>
  <c r="N96" i="2"/>
  <c r="L95" i="2"/>
  <c r="J94" i="2"/>
  <c r="N92" i="2"/>
  <c r="L91" i="2"/>
  <c r="J90" i="2"/>
  <c r="N88" i="2"/>
  <c r="L87" i="2"/>
  <c r="M96" i="2"/>
  <c r="K95" i="2"/>
  <c r="O93" i="2"/>
  <c r="M92" i="2"/>
  <c r="O89" i="2"/>
  <c r="M88" i="2"/>
  <c r="K87" i="2"/>
  <c r="N93" i="2"/>
  <c r="K91" i="2"/>
  <c r="L92" i="2"/>
  <c r="J87" i="2"/>
  <c r="K96" i="2"/>
  <c r="O94" i="2"/>
  <c r="M93" i="2"/>
  <c r="K92" i="2"/>
  <c r="O90" i="2"/>
  <c r="M89" i="2"/>
  <c r="K88" i="2"/>
  <c r="J96" i="2"/>
  <c r="N94" i="2"/>
  <c r="L93" i="2"/>
  <c r="J92" i="2"/>
  <c r="N90" i="2"/>
  <c r="L89" i="2"/>
  <c r="J88" i="2"/>
  <c r="J95" i="2"/>
  <c r="O95" i="2"/>
  <c r="M94" i="2"/>
  <c r="K93" i="2"/>
  <c r="O91" i="2"/>
  <c r="M90" i="2"/>
  <c r="K89" i="2"/>
  <c r="O87" i="2"/>
  <c r="N95" i="2"/>
  <c r="L94" i="2"/>
  <c r="J93" i="2"/>
  <c r="N91" i="2"/>
  <c r="L90" i="2"/>
  <c r="J89" i="2"/>
  <c r="N87" i="2"/>
  <c r="L96" i="2"/>
  <c r="J91" i="2"/>
  <c r="N89" i="2"/>
  <c r="L88" i="2"/>
  <c r="E158" i="2" l="1"/>
  <c r="E190" i="2"/>
  <c r="E202" i="2"/>
  <c r="E222" i="2"/>
  <c r="E272" i="2"/>
  <c r="E302" i="2"/>
  <c r="E334" i="2"/>
  <c r="E352" i="2"/>
  <c r="E382" i="2"/>
  <c r="E418" i="2"/>
  <c r="E442" i="2"/>
  <c r="E448" i="2"/>
  <c r="E449" i="2"/>
  <c r="E8" i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6" i="1" s="1"/>
  <c r="E297" i="1" s="1"/>
  <c r="E298" i="1" s="1"/>
  <c r="E299" i="1" s="1"/>
  <c r="E300" i="1" s="1"/>
  <c r="E301" i="1" s="1"/>
  <c r="E302" i="1" s="1"/>
  <c r="E303" i="1" s="1"/>
  <c r="E304" i="1" s="1"/>
  <c r="E305" i="1" s="1"/>
  <c r="E306" i="1" s="1"/>
  <c r="E307" i="1" s="1"/>
  <c r="E308" i="1" s="1"/>
  <c r="E309" i="1" s="1"/>
  <c r="E310" i="1" s="1"/>
  <c r="E311" i="1" s="1"/>
  <c r="E312" i="1" s="1"/>
  <c r="E313" i="1" s="1"/>
  <c r="E314" i="1" s="1"/>
  <c r="E315" i="1" s="1"/>
  <c r="E316" i="1" s="1"/>
  <c r="E317" i="1" s="1"/>
  <c r="E318" i="1" s="1"/>
  <c r="E319" i="1" s="1"/>
  <c r="E320" i="1" s="1"/>
  <c r="E321" i="1" s="1"/>
  <c r="E322" i="1" s="1"/>
  <c r="E323" i="1" s="1"/>
  <c r="E324" i="1" s="1"/>
  <c r="E325" i="1" s="1"/>
  <c r="E326" i="1" s="1"/>
  <c r="E327" i="1" s="1"/>
  <c r="E328" i="1" s="1"/>
  <c r="E329" i="1" s="1"/>
  <c r="E330" i="1" s="1"/>
  <c r="E331" i="1" s="1"/>
  <c r="E332" i="1" s="1"/>
  <c r="E333" i="1" s="1"/>
  <c r="E334" i="1" s="1"/>
  <c r="E335" i="1" s="1"/>
  <c r="E336" i="1" s="1"/>
  <c r="E337" i="1" s="1"/>
  <c r="E338" i="1" s="1"/>
  <c r="E339" i="1" s="1"/>
  <c r="E340" i="1" s="1"/>
  <c r="E341" i="1" s="1"/>
  <c r="E342" i="1" s="1"/>
  <c r="E343" i="1" s="1"/>
  <c r="E344" i="1" s="1"/>
  <c r="E345" i="1" s="1"/>
  <c r="E346" i="1" s="1"/>
  <c r="E347" i="1" s="1"/>
  <c r="E348" i="1" s="1"/>
  <c r="E349" i="1" s="1"/>
  <c r="E350" i="1" s="1"/>
  <c r="E351" i="1" s="1"/>
  <c r="E352" i="1" s="1"/>
  <c r="E353" i="1" s="1"/>
  <c r="E354" i="1" s="1"/>
  <c r="E355" i="1" s="1"/>
  <c r="E356" i="1" s="1"/>
  <c r="E357" i="1" s="1"/>
  <c r="E358" i="1" s="1"/>
  <c r="E359" i="1" s="1"/>
  <c r="E360" i="1" s="1"/>
  <c r="E361" i="1" s="1"/>
  <c r="E362" i="1" s="1"/>
  <c r="E363" i="1" s="1"/>
  <c r="E364" i="1" s="1"/>
  <c r="E365" i="1" s="1"/>
  <c r="E366" i="1" s="1"/>
  <c r="E367" i="1" s="1"/>
  <c r="E368" i="1" s="1"/>
  <c r="E369" i="1" s="1"/>
  <c r="E370" i="1" s="1"/>
  <c r="E371" i="1" s="1"/>
  <c r="E372" i="1" s="1"/>
  <c r="E373" i="1" s="1"/>
  <c r="E374" i="1" s="1"/>
  <c r="E375" i="1" s="1"/>
  <c r="E376" i="1" s="1"/>
  <c r="E377" i="1" s="1"/>
  <c r="E378" i="1" s="1"/>
  <c r="E379" i="1" s="1"/>
  <c r="E380" i="1" s="1"/>
  <c r="E381" i="1" s="1"/>
  <c r="E382" i="1" s="1"/>
  <c r="E383" i="1" s="1"/>
  <c r="E384" i="1" s="1"/>
  <c r="E385" i="1" s="1"/>
  <c r="E386" i="1" s="1"/>
  <c r="E387" i="1" s="1"/>
  <c r="E388" i="1" s="1"/>
  <c r="E389" i="1" s="1"/>
  <c r="E390" i="1" s="1"/>
  <c r="E391" i="1" s="1"/>
  <c r="E392" i="1" s="1"/>
  <c r="E393" i="1" s="1"/>
  <c r="E394" i="1" s="1"/>
  <c r="E395" i="1" s="1"/>
  <c r="E396" i="1" s="1"/>
  <c r="E397" i="1" s="1"/>
  <c r="E398" i="1" s="1"/>
  <c r="E399" i="1" s="1"/>
  <c r="E400" i="1" s="1"/>
  <c r="E401" i="1" s="1"/>
  <c r="E402" i="1" s="1"/>
  <c r="E403" i="1" s="1"/>
  <c r="E404" i="1" s="1"/>
  <c r="E405" i="1" s="1"/>
  <c r="E406" i="1" s="1"/>
  <c r="E407" i="1" s="1"/>
  <c r="E408" i="1" s="1"/>
  <c r="E409" i="1" s="1"/>
  <c r="E410" i="1" s="1"/>
  <c r="E411" i="1" s="1"/>
  <c r="E412" i="1" s="1"/>
  <c r="E413" i="1" s="1"/>
  <c r="E414" i="1" s="1"/>
  <c r="E415" i="1" s="1"/>
  <c r="E416" i="1" s="1"/>
  <c r="E417" i="1" s="1"/>
  <c r="E418" i="1" s="1"/>
  <c r="E419" i="1" s="1"/>
  <c r="E420" i="1" s="1"/>
  <c r="E421" i="1" s="1"/>
  <c r="E422" i="1" s="1"/>
  <c r="E423" i="1" s="1"/>
  <c r="E424" i="1" s="1"/>
  <c r="E425" i="1" s="1"/>
  <c r="E426" i="1" s="1"/>
  <c r="E427" i="1" s="1"/>
  <c r="E428" i="1" s="1"/>
  <c r="E429" i="1" s="1"/>
  <c r="E430" i="1" s="1"/>
  <c r="E431" i="1" s="1"/>
  <c r="E432" i="1" s="1"/>
  <c r="E433" i="1" s="1"/>
  <c r="E434" i="1" s="1"/>
  <c r="E435" i="1" s="1"/>
  <c r="E436" i="1" s="1"/>
  <c r="E437" i="1" s="1"/>
  <c r="E438" i="1" s="1"/>
  <c r="E439" i="1" s="1"/>
  <c r="E440" i="1" s="1"/>
  <c r="E441" i="1" s="1"/>
  <c r="E442" i="1" s="1"/>
  <c r="E443" i="1" s="1"/>
  <c r="E444" i="1" s="1"/>
  <c r="E445" i="1" s="1"/>
  <c r="E446" i="1" s="1"/>
  <c r="E447" i="1" s="1"/>
  <c r="E448" i="1" s="1"/>
  <c r="E449" i="1" s="1"/>
  <c r="E450" i="1" s="1"/>
  <c r="E451" i="1" s="1"/>
  <c r="E452" i="1" s="1"/>
  <c r="E453" i="1" s="1"/>
  <c r="E454" i="1" s="1"/>
  <c r="E455" i="1" s="1"/>
  <c r="E456" i="1" s="1"/>
  <c r="E457" i="1" s="1"/>
  <c r="E458" i="1" s="1"/>
  <c r="E459" i="1" s="1"/>
  <c r="E460" i="1" s="1"/>
  <c r="E461" i="1" s="1"/>
  <c r="E462" i="1" s="1"/>
  <c r="E463" i="1" s="1"/>
  <c r="E464" i="1" s="1"/>
  <c r="E465" i="1" s="1"/>
  <c r="E466" i="1" s="1"/>
  <c r="E467" i="1" s="1"/>
  <c r="E468" i="1" s="1"/>
  <c r="E469" i="1" s="1"/>
  <c r="E470" i="1" s="1"/>
  <c r="E471" i="1" s="1"/>
  <c r="E472" i="1" s="1"/>
  <c r="E473" i="1" s="1"/>
  <c r="E474" i="1" s="1"/>
  <c r="E475" i="1" s="1"/>
  <c r="E476" i="1" s="1"/>
  <c r="E477" i="1" s="1"/>
  <c r="E478" i="1" s="1"/>
  <c r="E479" i="1" s="1"/>
  <c r="E480" i="1" s="1"/>
  <c r="E481" i="1" s="1"/>
  <c r="E482" i="1" s="1"/>
  <c r="E483" i="1" s="1"/>
  <c r="E484" i="1" s="1"/>
  <c r="E485" i="1" s="1"/>
  <c r="E486" i="1" s="1"/>
  <c r="E487" i="1" s="1"/>
  <c r="E488" i="1" s="1"/>
  <c r="E489" i="1" s="1"/>
  <c r="E490" i="1" s="1"/>
  <c r="E491" i="1" s="1"/>
  <c r="E492" i="1" s="1"/>
  <c r="E493" i="1" s="1"/>
  <c r="E494" i="1" s="1"/>
  <c r="E495" i="1" s="1"/>
  <c r="E496" i="1" s="1"/>
  <c r="E497" i="1" s="1"/>
  <c r="E498" i="1" s="1"/>
  <c r="E499" i="1" s="1"/>
  <c r="E500" i="1" s="1"/>
  <c r="E501" i="1" s="1"/>
  <c r="E502" i="1" s="1"/>
  <c r="E503" i="1" s="1"/>
  <c r="E504" i="1" s="1"/>
  <c r="E505" i="1" s="1"/>
  <c r="E506" i="1" s="1"/>
  <c r="P19" i="3"/>
  <c r="B506" i="3"/>
  <c r="C506" i="3" s="1"/>
  <c r="C505" i="3"/>
  <c r="B505" i="3"/>
  <c r="B504" i="3"/>
  <c r="C504" i="3" s="1"/>
  <c r="B503" i="3"/>
  <c r="C503" i="3" s="1"/>
  <c r="B502" i="3"/>
  <c r="C502" i="3" s="1"/>
  <c r="B501" i="3"/>
  <c r="C501" i="3" s="1"/>
  <c r="B500" i="3"/>
  <c r="C500" i="3" s="1"/>
  <c r="C499" i="3"/>
  <c r="B499" i="3"/>
  <c r="B498" i="3"/>
  <c r="C498" i="3" s="1"/>
  <c r="C497" i="3"/>
  <c r="B497" i="3"/>
  <c r="C496" i="3"/>
  <c r="B496" i="3"/>
  <c r="B495" i="3"/>
  <c r="C495" i="3" s="1"/>
  <c r="B494" i="3"/>
  <c r="C494" i="3" s="1"/>
  <c r="B493" i="3"/>
  <c r="C493" i="3" s="1"/>
  <c r="B492" i="3"/>
  <c r="C492" i="3" s="1"/>
  <c r="B491" i="3"/>
  <c r="C491" i="3" s="1"/>
  <c r="B490" i="3"/>
  <c r="C490" i="3" s="1"/>
  <c r="B489" i="3"/>
  <c r="C489" i="3" s="1"/>
  <c r="C488" i="3"/>
  <c r="B488" i="3"/>
  <c r="C487" i="3"/>
  <c r="B487" i="3"/>
  <c r="B486" i="3"/>
  <c r="C486" i="3" s="1"/>
  <c r="C485" i="3"/>
  <c r="B485" i="3"/>
  <c r="B484" i="3"/>
  <c r="C484" i="3" s="1"/>
  <c r="B483" i="3"/>
  <c r="C483" i="3" s="1"/>
  <c r="B482" i="3"/>
  <c r="C482" i="3" s="1"/>
  <c r="B481" i="3"/>
  <c r="C481" i="3" s="1"/>
  <c r="B480" i="3"/>
  <c r="C480" i="3" s="1"/>
  <c r="C479" i="3"/>
  <c r="B479" i="3"/>
  <c r="B478" i="3"/>
  <c r="C478" i="3" s="1"/>
  <c r="B477" i="3"/>
  <c r="C477" i="3" s="1"/>
  <c r="C476" i="3"/>
  <c r="B476" i="3"/>
  <c r="B475" i="3"/>
  <c r="C475" i="3" s="1"/>
  <c r="B474" i="3"/>
  <c r="C474" i="3" s="1"/>
  <c r="C473" i="3"/>
  <c r="B473" i="3"/>
  <c r="B472" i="3"/>
  <c r="C472" i="3" s="1"/>
  <c r="B471" i="3"/>
  <c r="C471" i="3" s="1"/>
  <c r="B470" i="3"/>
  <c r="C470" i="3" s="1"/>
  <c r="B469" i="3"/>
  <c r="C469" i="3" s="1"/>
  <c r="B468" i="3"/>
  <c r="C468" i="3" s="1"/>
  <c r="C467" i="3"/>
  <c r="B467" i="3"/>
  <c r="B466" i="3"/>
  <c r="C466" i="3" s="1"/>
  <c r="C465" i="3"/>
  <c r="B465" i="3"/>
  <c r="C464" i="3"/>
  <c r="B464" i="3"/>
  <c r="B463" i="3"/>
  <c r="C463" i="3" s="1"/>
  <c r="B462" i="3"/>
  <c r="C462" i="3" s="1"/>
  <c r="B461" i="3"/>
  <c r="C461" i="3" s="1"/>
  <c r="B460" i="3"/>
  <c r="C460" i="3" s="1"/>
  <c r="B459" i="3"/>
  <c r="C459" i="3" s="1"/>
  <c r="B458" i="3"/>
  <c r="C458" i="3" s="1"/>
  <c r="B457" i="3"/>
  <c r="C457" i="3" s="1"/>
  <c r="C456" i="3"/>
  <c r="B456" i="3"/>
  <c r="C455" i="3"/>
  <c r="B455" i="3"/>
  <c r="B454" i="3"/>
  <c r="C454" i="3" s="1"/>
  <c r="C453" i="3"/>
  <c r="B453" i="3"/>
  <c r="B452" i="3"/>
  <c r="C452" i="3" s="1"/>
  <c r="B451" i="3"/>
  <c r="C451" i="3" s="1"/>
  <c r="B450" i="3"/>
  <c r="C450" i="3" s="1"/>
  <c r="B449" i="3"/>
  <c r="C449" i="3" s="1"/>
  <c r="B448" i="3"/>
  <c r="C448" i="3" s="1"/>
  <c r="C447" i="3"/>
  <c r="B447" i="3"/>
  <c r="B446" i="3"/>
  <c r="C446" i="3" s="1"/>
  <c r="B445" i="3"/>
  <c r="C445" i="3" s="1"/>
  <c r="C444" i="3"/>
  <c r="B444" i="3"/>
  <c r="B443" i="3"/>
  <c r="C443" i="3" s="1"/>
  <c r="B442" i="3"/>
  <c r="C442" i="3" s="1"/>
  <c r="C441" i="3"/>
  <c r="B441" i="3"/>
  <c r="B440" i="3"/>
  <c r="C440" i="3" s="1"/>
  <c r="B439" i="3"/>
  <c r="C439" i="3" s="1"/>
  <c r="B438" i="3"/>
  <c r="C438" i="3" s="1"/>
  <c r="B437" i="3"/>
  <c r="C437" i="3" s="1"/>
  <c r="B436" i="3"/>
  <c r="C436" i="3" s="1"/>
  <c r="C435" i="3"/>
  <c r="B435" i="3"/>
  <c r="B434" i="3"/>
  <c r="C434" i="3" s="1"/>
  <c r="C433" i="3"/>
  <c r="B433" i="3"/>
  <c r="C432" i="3"/>
  <c r="B432" i="3"/>
  <c r="B431" i="3"/>
  <c r="C431" i="3" s="1"/>
  <c r="B430" i="3"/>
  <c r="C430" i="3" s="1"/>
  <c r="B429" i="3"/>
  <c r="C429" i="3" s="1"/>
  <c r="B428" i="3"/>
  <c r="C428" i="3" s="1"/>
  <c r="B427" i="3"/>
  <c r="C427" i="3" s="1"/>
  <c r="B426" i="3"/>
  <c r="C426" i="3" s="1"/>
  <c r="B425" i="3"/>
  <c r="C425" i="3" s="1"/>
  <c r="C424" i="3"/>
  <c r="B424" i="3"/>
  <c r="C423" i="3"/>
  <c r="B423" i="3"/>
  <c r="B422" i="3"/>
  <c r="C422" i="3" s="1"/>
  <c r="C421" i="3"/>
  <c r="B421" i="3"/>
  <c r="B420" i="3"/>
  <c r="C420" i="3" s="1"/>
  <c r="B419" i="3"/>
  <c r="C419" i="3" s="1"/>
  <c r="B418" i="3"/>
  <c r="C418" i="3" s="1"/>
  <c r="B417" i="3"/>
  <c r="C417" i="3" s="1"/>
  <c r="B416" i="3"/>
  <c r="C416" i="3" s="1"/>
  <c r="C415" i="3"/>
  <c r="B415" i="3"/>
  <c r="B414" i="3"/>
  <c r="C414" i="3" s="1"/>
  <c r="B413" i="3"/>
  <c r="C413" i="3" s="1"/>
  <c r="C412" i="3"/>
  <c r="B412" i="3"/>
  <c r="B411" i="3"/>
  <c r="C411" i="3" s="1"/>
  <c r="B410" i="3"/>
  <c r="C410" i="3" s="1"/>
  <c r="C409" i="3"/>
  <c r="B409" i="3"/>
  <c r="B408" i="3"/>
  <c r="C408" i="3" s="1"/>
  <c r="B407" i="3"/>
  <c r="C407" i="3" s="1"/>
  <c r="B406" i="3"/>
  <c r="C406" i="3" s="1"/>
  <c r="B405" i="3"/>
  <c r="C405" i="3" s="1"/>
  <c r="B404" i="3"/>
  <c r="C404" i="3" s="1"/>
  <c r="C403" i="3"/>
  <c r="B403" i="3"/>
  <c r="B402" i="3"/>
  <c r="C402" i="3" s="1"/>
  <c r="C401" i="3"/>
  <c r="B401" i="3"/>
  <c r="C400" i="3"/>
  <c r="B400" i="3"/>
  <c r="B399" i="3"/>
  <c r="C399" i="3" s="1"/>
  <c r="B398" i="3"/>
  <c r="C398" i="3" s="1"/>
  <c r="B397" i="3"/>
  <c r="C397" i="3" s="1"/>
  <c r="B396" i="3"/>
  <c r="C396" i="3" s="1"/>
  <c r="B395" i="3"/>
  <c r="C395" i="3" s="1"/>
  <c r="B394" i="3"/>
  <c r="C394" i="3" s="1"/>
  <c r="B393" i="3"/>
  <c r="C393" i="3" s="1"/>
  <c r="C392" i="3"/>
  <c r="B392" i="3"/>
  <c r="C391" i="3"/>
  <c r="B391" i="3"/>
  <c r="B390" i="3"/>
  <c r="C390" i="3" s="1"/>
  <c r="C389" i="3"/>
  <c r="B389" i="3"/>
  <c r="B388" i="3"/>
  <c r="C388" i="3" s="1"/>
  <c r="B387" i="3"/>
  <c r="C387" i="3" s="1"/>
  <c r="B386" i="3"/>
  <c r="C386" i="3" s="1"/>
  <c r="C385" i="3"/>
  <c r="B385" i="3"/>
  <c r="B384" i="3"/>
  <c r="C384" i="3" s="1"/>
  <c r="C383" i="3"/>
  <c r="B383" i="3"/>
  <c r="B382" i="3"/>
  <c r="C382" i="3" s="1"/>
  <c r="B381" i="3"/>
  <c r="C381" i="3" s="1"/>
  <c r="C380" i="3"/>
  <c r="B380" i="3"/>
  <c r="B379" i="3"/>
  <c r="C379" i="3" s="1"/>
  <c r="B378" i="3"/>
  <c r="C378" i="3" s="1"/>
  <c r="C377" i="3"/>
  <c r="B377" i="3"/>
  <c r="B376" i="3"/>
  <c r="C376" i="3" s="1"/>
  <c r="B375" i="3"/>
  <c r="C375" i="3" s="1"/>
  <c r="B374" i="3"/>
  <c r="C374" i="3" s="1"/>
  <c r="B373" i="3"/>
  <c r="C373" i="3" s="1"/>
  <c r="B372" i="3"/>
  <c r="C372" i="3" s="1"/>
  <c r="C371" i="3"/>
  <c r="B371" i="3"/>
  <c r="B370" i="3"/>
  <c r="C370" i="3" s="1"/>
  <c r="C369" i="3"/>
  <c r="B369" i="3"/>
  <c r="C368" i="3"/>
  <c r="B368" i="3"/>
  <c r="B367" i="3"/>
  <c r="C367" i="3" s="1"/>
  <c r="B366" i="3"/>
  <c r="C366" i="3" s="1"/>
  <c r="B365" i="3"/>
  <c r="C365" i="3" s="1"/>
  <c r="B364" i="3"/>
  <c r="C364" i="3" s="1"/>
  <c r="B363" i="3"/>
  <c r="C363" i="3" s="1"/>
  <c r="B362" i="3"/>
  <c r="C362" i="3" s="1"/>
  <c r="B361" i="3"/>
  <c r="C361" i="3" s="1"/>
  <c r="C360" i="3"/>
  <c r="B360" i="3"/>
  <c r="C359" i="3"/>
  <c r="B359" i="3"/>
  <c r="B358" i="3"/>
  <c r="C358" i="3" s="1"/>
  <c r="C357" i="3"/>
  <c r="B357" i="3"/>
  <c r="B356" i="3"/>
  <c r="C356" i="3" s="1"/>
  <c r="B355" i="3"/>
  <c r="C355" i="3" s="1"/>
  <c r="B354" i="3"/>
  <c r="C354" i="3" s="1"/>
  <c r="B353" i="3"/>
  <c r="C353" i="3" s="1"/>
  <c r="B352" i="3"/>
  <c r="C352" i="3" s="1"/>
  <c r="C351" i="3"/>
  <c r="B351" i="3"/>
  <c r="B350" i="3"/>
  <c r="C350" i="3" s="1"/>
  <c r="B349" i="3"/>
  <c r="C349" i="3" s="1"/>
  <c r="C348" i="3"/>
  <c r="B348" i="3"/>
  <c r="B347" i="3"/>
  <c r="C347" i="3" s="1"/>
  <c r="B346" i="3"/>
  <c r="C346" i="3" s="1"/>
  <c r="C345" i="3"/>
  <c r="B345" i="3"/>
  <c r="B344" i="3"/>
  <c r="C344" i="3" s="1"/>
  <c r="B343" i="3"/>
  <c r="C343" i="3" s="1"/>
  <c r="B342" i="3"/>
  <c r="C342" i="3" s="1"/>
  <c r="B341" i="3"/>
  <c r="C341" i="3" s="1"/>
  <c r="B340" i="3"/>
  <c r="C340" i="3" s="1"/>
  <c r="C339" i="3"/>
  <c r="B339" i="3"/>
  <c r="B338" i="3"/>
  <c r="C338" i="3" s="1"/>
  <c r="C337" i="3"/>
  <c r="B337" i="3"/>
  <c r="C336" i="3"/>
  <c r="B336" i="3"/>
  <c r="C335" i="3"/>
  <c r="B335" i="3"/>
  <c r="B334" i="3"/>
  <c r="C334" i="3" s="1"/>
  <c r="B333" i="3"/>
  <c r="C333" i="3" s="1"/>
  <c r="B332" i="3"/>
  <c r="C332" i="3" s="1"/>
  <c r="B331" i="3"/>
  <c r="C331" i="3" s="1"/>
  <c r="B330" i="3"/>
  <c r="C330" i="3" s="1"/>
  <c r="B329" i="3"/>
  <c r="C329" i="3" s="1"/>
  <c r="C328" i="3"/>
  <c r="B328" i="3"/>
  <c r="C327" i="3"/>
  <c r="B327" i="3"/>
  <c r="B326" i="3"/>
  <c r="C326" i="3" s="1"/>
  <c r="C325" i="3"/>
  <c r="B325" i="3"/>
  <c r="C324" i="3"/>
  <c r="B324" i="3"/>
  <c r="B323" i="3"/>
  <c r="C323" i="3" s="1"/>
  <c r="B322" i="3"/>
  <c r="C322" i="3" s="1"/>
  <c r="C321" i="3"/>
  <c r="B321" i="3"/>
  <c r="B320" i="3"/>
  <c r="C320" i="3" s="1"/>
  <c r="C319" i="3"/>
  <c r="B319" i="3"/>
  <c r="B318" i="3"/>
  <c r="C318" i="3" s="1"/>
  <c r="B317" i="3"/>
  <c r="C317" i="3" s="1"/>
  <c r="C316" i="3"/>
  <c r="B316" i="3"/>
  <c r="B315" i="3"/>
  <c r="C315" i="3" s="1"/>
  <c r="B314" i="3"/>
  <c r="C314" i="3" s="1"/>
  <c r="C313" i="3"/>
  <c r="B313" i="3"/>
  <c r="B312" i="3"/>
  <c r="C312" i="3" s="1"/>
  <c r="B311" i="3"/>
  <c r="C311" i="3" s="1"/>
  <c r="B310" i="3"/>
  <c r="C310" i="3" s="1"/>
  <c r="B309" i="3"/>
  <c r="C309" i="3" s="1"/>
  <c r="B308" i="3"/>
  <c r="C308" i="3" s="1"/>
  <c r="C307" i="3"/>
  <c r="B307" i="3"/>
  <c r="B306" i="3"/>
  <c r="C306" i="3" s="1"/>
  <c r="C305" i="3"/>
  <c r="B305" i="3"/>
  <c r="C304" i="3"/>
  <c r="B304" i="3"/>
  <c r="B303" i="3"/>
  <c r="C303" i="3" s="1"/>
  <c r="B302" i="3"/>
  <c r="C302" i="3" s="1"/>
  <c r="B301" i="3"/>
  <c r="C301" i="3" s="1"/>
  <c r="B300" i="3"/>
  <c r="C300" i="3" s="1"/>
  <c r="B299" i="3"/>
  <c r="C299" i="3" s="1"/>
  <c r="B298" i="3"/>
  <c r="C298" i="3" s="1"/>
  <c r="B297" i="3"/>
  <c r="C297" i="3" s="1"/>
  <c r="C296" i="3"/>
  <c r="B296" i="3"/>
  <c r="C295" i="3"/>
  <c r="B295" i="3"/>
  <c r="B294" i="3"/>
  <c r="C294" i="3" s="1"/>
  <c r="C293" i="3"/>
  <c r="B293" i="3"/>
  <c r="B292" i="3"/>
  <c r="C292" i="3" s="1"/>
  <c r="B291" i="3"/>
  <c r="C291" i="3" s="1"/>
  <c r="B290" i="3"/>
  <c r="C290" i="3" s="1"/>
  <c r="B289" i="3"/>
  <c r="C289" i="3" s="1"/>
  <c r="B288" i="3"/>
  <c r="C288" i="3" s="1"/>
  <c r="C287" i="3"/>
  <c r="B287" i="3"/>
  <c r="B286" i="3"/>
  <c r="C286" i="3" s="1"/>
  <c r="B285" i="3"/>
  <c r="C285" i="3" s="1"/>
  <c r="C284" i="3"/>
  <c r="B284" i="3"/>
  <c r="C283" i="3"/>
  <c r="B283" i="3"/>
  <c r="B282" i="3"/>
  <c r="C282" i="3" s="1"/>
  <c r="C281" i="3"/>
  <c r="B281" i="3"/>
  <c r="B280" i="3"/>
  <c r="C280" i="3" s="1"/>
  <c r="B279" i="3"/>
  <c r="C279" i="3" s="1"/>
  <c r="B278" i="3"/>
  <c r="C278" i="3" s="1"/>
  <c r="B277" i="3"/>
  <c r="C277" i="3" s="1"/>
  <c r="B276" i="3"/>
  <c r="C276" i="3" s="1"/>
  <c r="C275" i="3"/>
  <c r="B275" i="3"/>
  <c r="B274" i="3"/>
  <c r="C274" i="3" s="1"/>
  <c r="C273" i="3"/>
  <c r="B273" i="3"/>
  <c r="C272" i="3"/>
  <c r="B272" i="3"/>
  <c r="B271" i="3"/>
  <c r="C271" i="3" s="1"/>
  <c r="B270" i="3"/>
  <c r="C270" i="3" s="1"/>
  <c r="B269" i="3"/>
  <c r="C269" i="3" s="1"/>
  <c r="B268" i="3"/>
  <c r="C268" i="3" s="1"/>
  <c r="B267" i="3"/>
  <c r="C267" i="3" s="1"/>
  <c r="B266" i="3"/>
  <c r="C266" i="3" s="1"/>
  <c r="B265" i="3"/>
  <c r="C265" i="3" s="1"/>
  <c r="C264" i="3"/>
  <c r="B264" i="3"/>
  <c r="C263" i="3"/>
  <c r="B263" i="3"/>
  <c r="B262" i="3"/>
  <c r="C262" i="3" s="1"/>
  <c r="C261" i="3"/>
  <c r="B261" i="3"/>
  <c r="B260" i="3"/>
  <c r="C260" i="3" s="1"/>
  <c r="B259" i="3"/>
  <c r="C259" i="3" s="1"/>
  <c r="B258" i="3"/>
  <c r="C258" i="3" s="1"/>
  <c r="B257" i="3"/>
  <c r="C257" i="3" s="1"/>
  <c r="B256" i="3"/>
  <c r="C256" i="3" s="1"/>
  <c r="C255" i="3"/>
  <c r="B255" i="3"/>
  <c r="B254" i="3"/>
  <c r="C254" i="3" s="1"/>
  <c r="B253" i="3"/>
  <c r="C253" i="3" s="1"/>
  <c r="C252" i="3"/>
  <c r="B252" i="3"/>
  <c r="B251" i="3"/>
  <c r="C251" i="3" s="1"/>
  <c r="B250" i="3"/>
  <c r="C250" i="3" s="1"/>
  <c r="C249" i="3"/>
  <c r="B249" i="3"/>
  <c r="C248" i="3"/>
  <c r="B248" i="3"/>
  <c r="B247" i="3"/>
  <c r="C247" i="3" s="1"/>
  <c r="B246" i="3"/>
  <c r="C246" i="3" s="1"/>
  <c r="B245" i="3"/>
  <c r="C245" i="3" s="1"/>
  <c r="B244" i="3"/>
  <c r="C244" i="3" s="1"/>
  <c r="C243" i="3"/>
  <c r="B243" i="3"/>
  <c r="B242" i="3"/>
  <c r="C242" i="3" s="1"/>
  <c r="C241" i="3"/>
  <c r="B241" i="3"/>
  <c r="C240" i="3"/>
  <c r="B240" i="3"/>
  <c r="B239" i="3"/>
  <c r="C239" i="3" s="1"/>
  <c r="B238" i="3"/>
  <c r="C238" i="3" s="1"/>
  <c r="C237" i="3"/>
  <c r="B237" i="3"/>
  <c r="B236" i="3"/>
  <c r="C236" i="3" s="1"/>
  <c r="B235" i="3"/>
  <c r="C235" i="3" s="1"/>
  <c r="B234" i="3"/>
  <c r="C234" i="3" s="1"/>
  <c r="B233" i="3"/>
  <c r="C233" i="3" s="1"/>
  <c r="C232" i="3"/>
  <c r="B232" i="3"/>
  <c r="C231" i="3"/>
  <c r="B231" i="3"/>
  <c r="B230" i="3"/>
  <c r="C230" i="3" s="1"/>
  <c r="C229" i="3"/>
  <c r="B229" i="3"/>
  <c r="B228" i="3"/>
  <c r="C228" i="3" s="1"/>
  <c r="B227" i="3"/>
  <c r="C227" i="3" s="1"/>
  <c r="B226" i="3"/>
  <c r="C226" i="3" s="1"/>
  <c r="B225" i="3"/>
  <c r="C225" i="3" s="1"/>
  <c r="B224" i="3"/>
  <c r="C224" i="3" s="1"/>
  <c r="C223" i="3"/>
  <c r="B223" i="3"/>
  <c r="B222" i="3"/>
  <c r="C222" i="3" s="1"/>
  <c r="B221" i="3"/>
  <c r="C221" i="3" s="1"/>
  <c r="C220" i="3"/>
  <c r="B220" i="3"/>
  <c r="B219" i="3"/>
  <c r="C219" i="3" s="1"/>
  <c r="B218" i="3"/>
  <c r="C218" i="3" s="1"/>
  <c r="C217" i="3"/>
  <c r="B217" i="3"/>
  <c r="B216" i="3"/>
  <c r="C216" i="3" s="1"/>
  <c r="B215" i="3"/>
  <c r="C215" i="3" s="1"/>
  <c r="B214" i="3"/>
  <c r="C214" i="3" s="1"/>
  <c r="B213" i="3"/>
  <c r="C213" i="3" s="1"/>
  <c r="B212" i="3"/>
  <c r="C212" i="3" s="1"/>
  <c r="C211" i="3"/>
  <c r="B211" i="3"/>
  <c r="B210" i="3"/>
  <c r="C210" i="3" s="1"/>
  <c r="C209" i="3"/>
  <c r="B209" i="3"/>
  <c r="C208" i="3"/>
  <c r="B208" i="3"/>
  <c r="C207" i="3"/>
  <c r="B207" i="3"/>
  <c r="B206" i="3"/>
  <c r="C206" i="3" s="1"/>
  <c r="B205" i="3"/>
  <c r="C205" i="3" s="1"/>
  <c r="B204" i="3"/>
  <c r="C204" i="3" s="1"/>
  <c r="B203" i="3"/>
  <c r="C203" i="3" s="1"/>
  <c r="B202" i="3"/>
  <c r="C202" i="3" s="1"/>
  <c r="B201" i="3"/>
  <c r="C201" i="3" s="1"/>
  <c r="C200" i="3"/>
  <c r="B200" i="3"/>
  <c r="C199" i="3"/>
  <c r="B199" i="3"/>
  <c r="B198" i="3"/>
  <c r="C198" i="3" s="1"/>
  <c r="C197" i="3"/>
  <c r="B197" i="3"/>
  <c r="C196" i="3"/>
  <c r="B196" i="3"/>
  <c r="B195" i="3"/>
  <c r="C195" i="3" s="1"/>
  <c r="B194" i="3"/>
  <c r="C194" i="3" s="1"/>
  <c r="C193" i="3"/>
  <c r="B193" i="3"/>
  <c r="B192" i="3"/>
  <c r="C192" i="3" s="1"/>
  <c r="C191" i="3"/>
  <c r="B191" i="3"/>
  <c r="B190" i="3"/>
  <c r="C190" i="3" s="1"/>
  <c r="B189" i="3"/>
  <c r="C189" i="3" s="1"/>
  <c r="C188" i="3"/>
  <c r="B188" i="3"/>
  <c r="B187" i="3"/>
  <c r="C187" i="3" s="1"/>
  <c r="B186" i="3"/>
  <c r="C186" i="3" s="1"/>
  <c r="C185" i="3"/>
  <c r="B185" i="3"/>
  <c r="B184" i="3"/>
  <c r="C184" i="3" s="1"/>
  <c r="B183" i="3"/>
  <c r="C183" i="3" s="1"/>
  <c r="B182" i="3"/>
  <c r="C182" i="3" s="1"/>
  <c r="B181" i="3"/>
  <c r="C181" i="3" s="1"/>
  <c r="B180" i="3"/>
  <c r="C180" i="3" s="1"/>
  <c r="C179" i="3"/>
  <c r="B179" i="3"/>
  <c r="B178" i="3"/>
  <c r="C178" i="3" s="1"/>
  <c r="C177" i="3"/>
  <c r="B177" i="3"/>
  <c r="C176" i="3"/>
  <c r="B176" i="3"/>
  <c r="B175" i="3"/>
  <c r="C175" i="3" s="1"/>
  <c r="B174" i="3"/>
  <c r="C174" i="3" s="1"/>
  <c r="B173" i="3"/>
  <c r="C173" i="3" s="1"/>
  <c r="B172" i="3"/>
  <c r="C172" i="3" s="1"/>
  <c r="B171" i="3"/>
  <c r="C171" i="3" s="1"/>
  <c r="B170" i="3"/>
  <c r="C170" i="3" s="1"/>
  <c r="B169" i="3"/>
  <c r="C169" i="3" s="1"/>
  <c r="C168" i="3"/>
  <c r="B168" i="3"/>
  <c r="C167" i="3"/>
  <c r="B167" i="3"/>
  <c r="C166" i="3"/>
  <c r="B166" i="3"/>
  <c r="B165" i="3"/>
  <c r="C165" i="3" s="1"/>
  <c r="C164" i="3"/>
  <c r="B164" i="3"/>
  <c r="C163" i="3"/>
  <c r="B163" i="3"/>
  <c r="B162" i="3"/>
  <c r="C162" i="3" s="1"/>
  <c r="B161" i="3"/>
  <c r="C161" i="3" s="1"/>
  <c r="C160" i="3"/>
  <c r="B160" i="3"/>
  <c r="C159" i="3"/>
  <c r="B159" i="3"/>
  <c r="B158" i="3"/>
  <c r="C158" i="3" s="1"/>
  <c r="B157" i="3"/>
  <c r="C157" i="3" s="1"/>
  <c r="C156" i="3"/>
  <c r="B156" i="3"/>
  <c r="C155" i="3"/>
  <c r="B155" i="3"/>
  <c r="B154" i="3"/>
  <c r="C154" i="3" s="1"/>
  <c r="B153" i="3"/>
  <c r="C153" i="3" s="1"/>
  <c r="C152" i="3"/>
  <c r="B152" i="3"/>
  <c r="C151" i="3"/>
  <c r="B151" i="3"/>
  <c r="C150" i="3"/>
  <c r="B150" i="3"/>
  <c r="B149" i="3"/>
  <c r="C149" i="3" s="1"/>
  <c r="C148" i="3"/>
  <c r="B148" i="3"/>
  <c r="C147" i="3"/>
  <c r="B147" i="3"/>
  <c r="B146" i="3"/>
  <c r="C146" i="3" s="1"/>
  <c r="B145" i="3"/>
  <c r="C145" i="3" s="1"/>
  <c r="C144" i="3"/>
  <c r="B144" i="3"/>
  <c r="C143" i="3"/>
  <c r="B143" i="3"/>
  <c r="B142" i="3"/>
  <c r="C142" i="3" s="1"/>
  <c r="B141" i="3"/>
  <c r="C141" i="3" s="1"/>
  <c r="C140" i="3"/>
  <c r="B140" i="3"/>
  <c r="C139" i="3"/>
  <c r="B139" i="3"/>
  <c r="B138" i="3"/>
  <c r="C138" i="3" s="1"/>
  <c r="B137" i="3"/>
  <c r="C137" i="3" s="1"/>
  <c r="C136" i="3"/>
  <c r="B136" i="3"/>
  <c r="C135" i="3"/>
  <c r="B135" i="3"/>
  <c r="C134" i="3"/>
  <c r="B134" i="3"/>
  <c r="B133" i="3"/>
  <c r="C133" i="3" s="1"/>
  <c r="C132" i="3"/>
  <c r="B132" i="3"/>
  <c r="C131" i="3"/>
  <c r="B131" i="3"/>
  <c r="B130" i="3"/>
  <c r="C130" i="3" s="1"/>
  <c r="B129" i="3"/>
  <c r="C129" i="3" s="1"/>
  <c r="C128" i="3"/>
  <c r="B128" i="3"/>
  <c r="C127" i="3"/>
  <c r="B127" i="3"/>
  <c r="B126" i="3"/>
  <c r="C126" i="3" s="1"/>
  <c r="B125" i="3"/>
  <c r="C125" i="3" s="1"/>
  <c r="C124" i="3"/>
  <c r="B124" i="3"/>
  <c r="C123" i="3"/>
  <c r="B123" i="3"/>
  <c r="B122" i="3"/>
  <c r="C122" i="3" s="1"/>
  <c r="B121" i="3"/>
  <c r="C121" i="3" s="1"/>
  <c r="C120" i="3"/>
  <c r="B120" i="3"/>
  <c r="C119" i="3"/>
  <c r="B119" i="3"/>
  <c r="C118" i="3"/>
  <c r="B118" i="3"/>
  <c r="B117" i="3"/>
  <c r="C117" i="3" s="1"/>
  <c r="C116" i="3"/>
  <c r="B116" i="3"/>
  <c r="C115" i="3"/>
  <c r="B115" i="3"/>
  <c r="B114" i="3"/>
  <c r="C114" i="3" s="1"/>
  <c r="B113" i="3"/>
  <c r="C113" i="3" s="1"/>
  <c r="C112" i="3"/>
  <c r="B112" i="3"/>
  <c r="C111" i="3"/>
  <c r="B111" i="3"/>
  <c r="B110" i="3"/>
  <c r="C110" i="3" s="1"/>
  <c r="B109" i="3"/>
  <c r="C109" i="3" s="1"/>
  <c r="C108" i="3"/>
  <c r="B108" i="3"/>
  <c r="C107" i="3"/>
  <c r="B107" i="3"/>
  <c r="B106" i="3"/>
  <c r="C106" i="3" s="1"/>
  <c r="B105" i="3"/>
  <c r="C105" i="3" s="1"/>
  <c r="C104" i="3"/>
  <c r="B104" i="3"/>
  <c r="C103" i="3"/>
  <c r="B103" i="3"/>
  <c r="C102" i="3"/>
  <c r="B102" i="3"/>
  <c r="B101" i="3"/>
  <c r="C101" i="3" s="1"/>
  <c r="C100" i="3"/>
  <c r="B100" i="3"/>
  <c r="C99" i="3"/>
  <c r="B99" i="3"/>
  <c r="B98" i="3"/>
  <c r="C98" i="3" s="1"/>
  <c r="B97" i="3"/>
  <c r="C97" i="3" s="1"/>
  <c r="C96" i="3"/>
  <c r="B96" i="3"/>
  <c r="C95" i="3"/>
  <c r="B95" i="3"/>
  <c r="B94" i="3"/>
  <c r="C94" i="3" s="1"/>
  <c r="B93" i="3"/>
  <c r="C93" i="3" s="1"/>
  <c r="C92" i="3"/>
  <c r="B92" i="3"/>
  <c r="C91" i="3"/>
  <c r="B91" i="3"/>
  <c r="B90" i="3"/>
  <c r="C90" i="3" s="1"/>
  <c r="B89" i="3"/>
  <c r="C89" i="3" s="1"/>
  <c r="C88" i="3"/>
  <c r="B88" i="3"/>
  <c r="C87" i="3"/>
  <c r="B87" i="3"/>
  <c r="C86" i="3"/>
  <c r="B86" i="3"/>
  <c r="B85" i="3"/>
  <c r="C85" i="3" s="1"/>
  <c r="C84" i="3"/>
  <c r="B84" i="3"/>
  <c r="C83" i="3"/>
  <c r="B83" i="3"/>
  <c r="B82" i="3"/>
  <c r="C82" i="3" s="1"/>
  <c r="B81" i="3"/>
  <c r="C81" i="3" s="1"/>
  <c r="C80" i="3"/>
  <c r="B80" i="3"/>
  <c r="C79" i="3"/>
  <c r="B79" i="3"/>
  <c r="B78" i="3"/>
  <c r="C78" i="3" s="1"/>
  <c r="B77" i="3"/>
  <c r="C77" i="3" s="1"/>
  <c r="C76" i="3"/>
  <c r="B76" i="3"/>
  <c r="C75" i="3"/>
  <c r="B75" i="3"/>
  <c r="B74" i="3"/>
  <c r="C74" i="3" s="1"/>
  <c r="B73" i="3"/>
  <c r="C73" i="3" s="1"/>
  <c r="C72" i="3"/>
  <c r="B72" i="3"/>
  <c r="B71" i="3"/>
  <c r="C71" i="3" s="1"/>
  <c r="B70" i="3"/>
  <c r="C70" i="3" s="1"/>
  <c r="B69" i="3"/>
  <c r="C69" i="3" s="1"/>
  <c r="C68" i="3"/>
  <c r="B68" i="3"/>
  <c r="C67" i="3"/>
  <c r="B67" i="3"/>
  <c r="B66" i="3"/>
  <c r="C66" i="3" s="1"/>
  <c r="B65" i="3"/>
  <c r="C65" i="3" s="1"/>
  <c r="C64" i="3"/>
  <c r="B64" i="3"/>
  <c r="C63" i="3"/>
  <c r="B63" i="3"/>
  <c r="B62" i="3"/>
  <c r="C62" i="3" s="1"/>
  <c r="B61" i="3"/>
  <c r="C61" i="3" s="1"/>
  <c r="C60" i="3"/>
  <c r="B60" i="3"/>
  <c r="B59" i="3"/>
  <c r="C59" i="3" s="1"/>
  <c r="B58" i="3"/>
  <c r="C58" i="3" s="1"/>
  <c r="B57" i="3"/>
  <c r="C57" i="3" s="1"/>
  <c r="C56" i="3"/>
  <c r="B56" i="3"/>
  <c r="B55" i="3"/>
  <c r="C55" i="3" s="1"/>
  <c r="B54" i="3"/>
  <c r="C54" i="3" s="1"/>
  <c r="B53" i="3"/>
  <c r="C53" i="3" s="1"/>
  <c r="C52" i="3"/>
  <c r="B52" i="3"/>
  <c r="B51" i="3"/>
  <c r="C51" i="3" s="1"/>
  <c r="B50" i="3"/>
  <c r="C50" i="3" s="1"/>
  <c r="B49" i="3"/>
  <c r="C49" i="3" s="1"/>
  <c r="C48" i="3"/>
  <c r="B48" i="3"/>
  <c r="B47" i="3"/>
  <c r="C47" i="3" s="1"/>
  <c r="B46" i="3"/>
  <c r="C46" i="3" s="1"/>
  <c r="B45" i="3"/>
  <c r="C45" i="3" s="1"/>
  <c r="C44" i="3"/>
  <c r="B44" i="3"/>
  <c r="B43" i="3"/>
  <c r="C43" i="3" s="1"/>
  <c r="B42" i="3"/>
  <c r="C42" i="3" s="1"/>
  <c r="B41" i="3"/>
  <c r="C41" i="3" s="1"/>
  <c r="C40" i="3"/>
  <c r="B40" i="3"/>
  <c r="B39" i="3"/>
  <c r="C39" i="3" s="1"/>
  <c r="B38" i="3"/>
  <c r="C38" i="3" s="1"/>
  <c r="B37" i="3"/>
  <c r="C37" i="3" s="1"/>
  <c r="C36" i="3"/>
  <c r="B36" i="3"/>
  <c r="B35" i="3"/>
  <c r="C35" i="3" s="1"/>
  <c r="B34" i="3"/>
  <c r="C34" i="3" s="1"/>
  <c r="B33" i="3"/>
  <c r="C33" i="3" s="1"/>
  <c r="C32" i="3"/>
  <c r="B32" i="3"/>
  <c r="B31" i="3"/>
  <c r="C31" i="3" s="1"/>
  <c r="B30" i="3"/>
  <c r="C30" i="3" s="1"/>
  <c r="B29" i="3"/>
  <c r="C29" i="3" s="1"/>
  <c r="C28" i="3"/>
  <c r="B28" i="3"/>
  <c r="B27" i="3"/>
  <c r="C27" i="3" s="1"/>
  <c r="B26" i="3"/>
  <c r="C26" i="3" s="1"/>
  <c r="B25" i="3"/>
  <c r="C25" i="3" s="1"/>
  <c r="C24" i="3"/>
  <c r="B24" i="3"/>
  <c r="B23" i="3"/>
  <c r="C23" i="3" s="1"/>
  <c r="B22" i="3"/>
  <c r="C22" i="3" s="1"/>
  <c r="B21" i="3"/>
  <c r="C21" i="3" s="1"/>
  <c r="C20" i="3"/>
  <c r="B20" i="3"/>
  <c r="B19" i="3"/>
  <c r="C19" i="3" s="1"/>
  <c r="B18" i="3"/>
  <c r="C18" i="3" s="1"/>
  <c r="B17" i="3"/>
  <c r="C17" i="3" s="1"/>
  <c r="C16" i="3"/>
  <c r="B16" i="3"/>
  <c r="B15" i="3"/>
  <c r="C15" i="3" s="1"/>
  <c r="B14" i="3"/>
  <c r="C14" i="3" s="1"/>
  <c r="B13" i="3"/>
  <c r="C13" i="3" s="1"/>
  <c r="C12" i="3"/>
  <c r="B12" i="3"/>
  <c r="B11" i="3"/>
  <c r="C11" i="3" s="1"/>
  <c r="B10" i="3"/>
  <c r="C10" i="3" s="1"/>
  <c r="B9" i="3"/>
  <c r="C9" i="3" s="1"/>
  <c r="C8" i="3"/>
  <c r="B8" i="3"/>
  <c r="B7" i="3"/>
  <c r="C7" i="3" s="1"/>
  <c r="D7" i="3" s="1"/>
  <c r="P21" i="2"/>
  <c r="B508" i="2"/>
  <c r="C508" i="2" s="1"/>
  <c r="B507" i="2"/>
  <c r="C507" i="2" s="1"/>
  <c r="B506" i="2"/>
  <c r="C506" i="2" s="1"/>
  <c r="B505" i="2"/>
  <c r="C505" i="2" s="1"/>
  <c r="B504" i="2"/>
  <c r="C504" i="2" s="1"/>
  <c r="E504" i="2" s="1"/>
  <c r="B503" i="2"/>
  <c r="C503" i="2" s="1"/>
  <c r="B502" i="2"/>
  <c r="C502" i="2" s="1"/>
  <c r="D503" i="2" s="1"/>
  <c r="B501" i="2"/>
  <c r="C501" i="2" s="1"/>
  <c r="B500" i="2"/>
  <c r="C500" i="2" s="1"/>
  <c r="E500" i="2" s="1"/>
  <c r="B499" i="2"/>
  <c r="C499" i="2" s="1"/>
  <c r="B498" i="2"/>
  <c r="C498" i="2" s="1"/>
  <c r="B497" i="2"/>
  <c r="C497" i="2" s="1"/>
  <c r="B496" i="2"/>
  <c r="C496" i="2" s="1"/>
  <c r="B495" i="2"/>
  <c r="C495" i="2" s="1"/>
  <c r="B494" i="2"/>
  <c r="C494" i="2" s="1"/>
  <c r="D495" i="2" s="1"/>
  <c r="B493" i="2"/>
  <c r="C493" i="2" s="1"/>
  <c r="B492" i="2"/>
  <c r="C492" i="2" s="1"/>
  <c r="E492" i="2" s="1"/>
  <c r="B491" i="2"/>
  <c r="C491" i="2" s="1"/>
  <c r="B490" i="2"/>
  <c r="C490" i="2" s="1"/>
  <c r="B489" i="2"/>
  <c r="C489" i="2" s="1"/>
  <c r="E490" i="2" s="1"/>
  <c r="B488" i="2"/>
  <c r="C488" i="2" s="1"/>
  <c r="B487" i="2"/>
  <c r="C487" i="2" s="1"/>
  <c r="B486" i="2"/>
  <c r="C486" i="2" s="1"/>
  <c r="E486" i="2" s="1"/>
  <c r="B485" i="2"/>
  <c r="C485" i="2" s="1"/>
  <c r="E485" i="2" s="1"/>
  <c r="B484" i="2"/>
  <c r="C484" i="2" s="1"/>
  <c r="B483" i="2"/>
  <c r="C483" i="2" s="1"/>
  <c r="B482" i="2"/>
  <c r="C482" i="2" s="1"/>
  <c r="D483" i="2" s="1"/>
  <c r="B481" i="2"/>
  <c r="C481" i="2" s="1"/>
  <c r="B480" i="2"/>
  <c r="C480" i="2" s="1"/>
  <c r="E480" i="2" s="1"/>
  <c r="B479" i="2"/>
  <c r="C479" i="2" s="1"/>
  <c r="B478" i="2"/>
  <c r="C478" i="2" s="1"/>
  <c r="E478" i="2" s="1"/>
  <c r="B477" i="2"/>
  <c r="C477" i="2" s="1"/>
  <c r="E477" i="2" s="1"/>
  <c r="B476" i="2"/>
  <c r="C476" i="2" s="1"/>
  <c r="B475" i="2"/>
  <c r="C475" i="2" s="1"/>
  <c r="B474" i="2"/>
  <c r="C474" i="2" s="1"/>
  <c r="D475" i="2" s="1"/>
  <c r="C473" i="2"/>
  <c r="E473" i="2" s="1"/>
  <c r="B473" i="2"/>
  <c r="B472" i="2"/>
  <c r="C472" i="2" s="1"/>
  <c r="B471" i="2"/>
  <c r="C471" i="2" s="1"/>
  <c r="B470" i="2"/>
  <c r="C470" i="2" s="1"/>
  <c r="C469" i="2"/>
  <c r="B469" i="2"/>
  <c r="B468" i="2"/>
  <c r="C468" i="2" s="1"/>
  <c r="B467" i="2"/>
  <c r="C467" i="2" s="1"/>
  <c r="E467" i="2" s="1"/>
  <c r="B466" i="2"/>
  <c r="C466" i="2" s="1"/>
  <c r="B465" i="2"/>
  <c r="C465" i="2" s="1"/>
  <c r="D466" i="2" s="1"/>
  <c r="B464" i="2"/>
  <c r="C464" i="2" s="1"/>
  <c r="E464" i="2" s="1"/>
  <c r="B463" i="2"/>
  <c r="C463" i="2" s="1"/>
  <c r="B462" i="2"/>
  <c r="C462" i="2" s="1"/>
  <c r="E462" i="2" s="1"/>
  <c r="B461" i="2"/>
  <c r="C461" i="2" s="1"/>
  <c r="B460" i="2"/>
  <c r="C460" i="2" s="1"/>
  <c r="D461" i="2" s="1"/>
  <c r="B459" i="2"/>
  <c r="C459" i="2" s="1"/>
  <c r="E459" i="2" s="1"/>
  <c r="B458" i="2"/>
  <c r="C458" i="2" s="1"/>
  <c r="B457" i="2"/>
  <c r="C457" i="2" s="1"/>
  <c r="D458" i="2" s="1"/>
  <c r="B456" i="2"/>
  <c r="C456" i="2" s="1"/>
  <c r="E456" i="2" s="1"/>
  <c r="B455" i="2"/>
  <c r="C455" i="2" s="1"/>
  <c r="B454" i="2"/>
  <c r="C454" i="2" s="1"/>
  <c r="B453" i="2"/>
  <c r="C453" i="2" s="1"/>
  <c r="D454" i="2" s="1"/>
  <c r="B452" i="2"/>
  <c r="C452" i="2" s="1"/>
  <c r="E452" i="2" s="1"/>
  <c r="B451" i="2"/>
  <c r="C451" i="2" s="1"/>
  <c r="B450" i="2"/>
  <c r="C450" i="2" s="1"/>
  <c r="D451" i="2" s="1"/>
  <c r="B449" i="2"/>
  <c r="C449" i="2" s="1"/>
  <c r="B448" i="2"/>
  <c r="C448" i="2" s="1"/>
  <c r="B447" i="2"/>
  <c r="C447" i="2" s="1"/>
  <c r="B446" i="2"/>
  <c r="C446" i="2" s="1"/>
  <c r="B445" i="2"/>
  <c r="C445" i="2" s="1"/>
  <c r="D446" i="2" s="1"/>
  <c r="B444" i="2"/>
  <c r="C444" i="2" s="1"/>
  <c r="E444" i="2" s="1"/>
  <c r="B443" i="2"/>
  <c r="C443" i="2" s="1"/>
  <c r="B442" i="2"/>
  <c r="C442" i="2" s="1"/>
  <c r="D443" i="2" s="1"/>
  <c r="C441" i="2"/>
  <c r="E441" i="2" s="1"/>
  <c r="B441" i="2"/>
  <c r="B440" i="2"/>
  <c r="C440" i="2" s="1"/>
  <c r="B439" i="2"/>
  <c r="C439" i="2" s="1"/>
  <c r="B438" i="2"/>
  <c r="C438" i="2" s="1"/>
  <c r="D439" i="2" s="1"/>
  <c r="C437" i="2"/>
  <c r="E437" i="2" s="1"/>
  <c r="B437" i="2"/>
  <c r="B436" i="2"/>
  <c r="C436" i="2" s="1"/>
  <c r="B435" i="2"/>
  <c r="C435" i="2" s="1"/>
  <c r="B434" i="2"/>
  <c r="C434" i="2" s="1"/>
  <c r="E434" i="2" s="1"/>
  <c r="B433" i="2"/>
  <c r="C433" i="2" s="1"/>
  <c r="E433" i="2" s="1"/>
  <c r="B432" i="2"/>
  <c r="C432" i="2" s="1"/>
  <c r="B431" i="2"/>
  <c r="C431" i="2" s="1"/>
  <c r="B430" i="2"/>
  <c r="C430" i="2" s="1"/>
  <c r="B429" i="2"/>
  <c r="C429" i="2" s="1"/>
  <c r="B428" i="2"/>
  <c r="C428" i="2" s="1"/>
  <c r="B427" i="2"/>
  <c r="C427" i="2" s="1"/>
  <c r="B426" i="2"/>
  <c r="C426" i="2" s="1"/>
  <c r="C425" i="2"/>
  <c r="B425" i="2"/>
  <c r="B424" i="2"/>
  <c r="C424" i="2" s="1"/>
  <c r="B423" i="2"/>
  <c r="C423" i="2" s="1"/>
  <c r="E423" i="2" s="1"/>
  <c r="B422" i="2"/>
  <c r="C422" i="2" s="1"/>
  <c r="B421" i="2"/>
  <c r="C421" i="2" s="1"/>
  <c r="B420" i="2"/>
  <c r="C420" i="2" s="1"/>
  <c r="B419" i="2"/>
  <c r="C419" i="2" s="1"/>
  <c r="E419" i="2" s="1"/>
  <c r="B418" i="2"/>
  <c r="C418" i="2" s="1"/>
  <c r="B417" i="2"/>
  <c r="C417" i="2" s="1"/>
  <c r="B416" i="2"/>
  <c r="C416" i="2" s="1"/>
  <c r="D417" i="2" s="1"/>
  <c r="B415" i="2"/>
  <c r="C415" i="2" s="1"/>
  <c r="E415" i="2" s="1"/>
  <c r="B414" i="2"/>
  <c r="C414" i="2" s="1"/>
  <c r="B413" i="2"/>
  <c r="C413" i="2" s="1"/>
  <c r="B412" i="2"/>
  <c r="C412" i="2" s="1"/>
  <c r="E414" i="2" s="1"/>
  <c r="B411" i="2"/>
  <c r="C411" i="2" s="1"/>
  <c r="B410" i="2"/>
  <c r="C410" i="2" s="1"/>
  <c r="B409" i="2"/>
  <c r="C409" i="2" s="1"/>
  <c r="B408" i="2"/>
  <c r="C408" i="2" s="1"/>
  <c r="D408" i="2" s="1"/>
  <c r="B407" i="2"/>
  <c r="C407" i="2" s="1"/>
  <c r="B406" i="2"/>
  <c r="C406" i="2" s="1"/>
  <c r="D407" i="2" s="1"/>
  <c r="C405" i="2"/>
  <c r="E405" i="2" s="1"/>
  <c r="B405" i="2"/>
  <c r="B404" i="2"/>
  <c r="C404" i="2" s="1"/>
  <c r="B403" i="2"/>
  <c r="C403" i="2" s="1"/>
  <c r="B402" i="2"/>
  <c r="C402" i="2" s="1"/>
  <c r="D403" i="2" s="1"/>
  <c r="B401" i="2"/>
  <c r="C401" i="2" s="1"/>
  <c r="B400" i="2"/>
  <c r="C400" i="2" s="1"/>
  <c r="B399" i="2"/>
  <c r="C399" i="2" s="1"/>
  <c r="B398" i="2"/>
  <c r="C398" i="2" s="1"/>
  <c r="E398" i="2" s="1"/>
  <c r="B397" i="2"/>
  <c r="C397" i="2" s="1"/>
  <c r="E397" i="2" s="1"/>
  <c r="B396" i="2"/>
  <c r="C396" i="2" s="1"/>
  <c r="B395" i="2"/>
  <c r="C395" i="2" s="1"/>
  <c r="B394" i="2"/>
  <c r="C394" i="2" s="1"/>
  <c r="D395" i="2" s="1"/>
  <c r="C393" i="2"/>
  <c r="E394" i="2" s="1"/>
  <c r="B393" i="2"/>
  <c r="B392" i="2"/>
  <c r="C392" i="2" s="1"/>
  <c r="B391" i="2"/>
  <c r="C391" i="2" s="1"/>
  <c r="B390" i="2"/>
  <c r="C390" i="2" s="1"/>
  <c r="E390" i="2" s="1"/>
  <c r="B389" i="2"/>
  <c r="C389" i="2" s="1"/>
  <c r="B388" i="2"/>
  <c r="C388" i="2" s="1"/>
  <c r="B387" i="2"/>
  <c r="C387" i="2" s="1"/>
  <c r="D388" i="2" s="1"/>
  <c r="B386" i="2"/>
  <c r="C386" i="2" s="1"/>
  <c r="E386" i="2" s="1"/>
  <c r="B385" i="2"/>
  <c r="C385" i="2" s="1"/>
  <c r="B384" i="2"/>
  <c r="C384" i="2" s="1"/>
  <c r="D385" i="2" s="1"/>
  <c r="B383" i="2"/>
  <c r="C383" i="2" s="1"/>
  <c r="B382" i="2"/>
  <c r="C382" i="2" s="1"/>
  <c r="B381" i="2"/>
  <c r="C381" i="2" s="1"/>
  <c r="B380" i="2"/>
  <c r="C380" i="2" s="1"/>
  <c r="B379" i="2"/>
  <c r="C379" i="2" s="1"/>
  <c r="D380" i="2" s="1"/>
  <c r="B378" i="2"/>
  <c r="C378" i="2" s="1"/>
  <c r="B377" i="2"/>
  <c r="C377" i="2" s="1"/>
  <c r="B376" i="2"/>
  <c r="C376" i="2" s="1"/>
  <c r="E376" i="2" s="1"/>
  <c r="B375" i="2"/>
  <c r="C375" i="2" s="1"/>
  <c r="B374" i="2"/>
  <c r="C374" i="2" s="1"/>
  <c r="B373" i="2"/>
  <c r="C373" i="2" s="1"/>
  <c r="D374" i="2" s="1"/>
  <c r="B372" i="2"/>
  <c r="C372" i="2" s="1"/>
  <c r="E372" i="2" s="1"/>
  <c r="B371" i="2"/>
  <c r="C371" i="2" s="1"/>
  <c r="B370" i="2"/>
  <c r="C370" i="2" s="1"/>
  <c r="D371" i="2" s="1"/>
  <c r="B369" i="2"/>
  <c r="C369" i="2" s="1"/>
  <c r="E369" i="2" s="1"/>
  <c r="B368" i="2"/>
  <c r="C368" i="2" s="1"/>
  <c r="E368" i="2" s="1"/>
  <c r="B367" i="2"/>
  <c r="C367" i="2" s="1"/>
  <c r="B366" i="2"/>
  <c r="C366" i="2" s="1"/>
  <c r="B365" i="2"/>
  <c r="C365" i="2" s="1"/>
  <c r="D366" i="2" s="1"/>
  <c r="B364" i="2"/>
  <c r="C364" i="2" s="1"/>
  <c r="E364" i="2" s="1"/>
  <c r="B363" i="2"/>
  <c r="C363" i="2" s="1"/>
  <c r="B362" i="2"/>
  <c r="C362" i="2" s="1"/>
  <c r="D363" i="2" s="1"/>
  <c r="C361" i="2"/>
  <c r="E361" i="2" s="1"/>
  <c r="B361" i="2"/>
  <c r="B360" i="2"/>
  <c r="C360" i="2" s="1"/>
  <c r="B359" i="2"/>
  <c r="C359" i="2" s="1"/>
  <c r="B358" i="2"/>
  <c r="C358" i="2" s="1"/>
  <c r="D359" i="2" s="1"/>
  <c r="B357" i="2"/>
  <c r="C357" i="2" s="1"/>
  <c r="E357" i="2" s="1"/>
  <c r="B356" i="2"/>
  <c r="C356" i="2" s="1"/>
  <c r="B355" i="2"/>
  <c r="C355" i="2" s="1"/>
  <c r="B354" i="2"/>
  <c r="C354" i="2" s="1"/>
  <c r="E354" i="2" s="1"/>
  <c r="B353" i="2"/>
  <c r="C353" i="2" s="1"/>
  <c r="E353" i="2" s="1"/>
  <c r="B352" i="2"/>
  <c r="C352" i="2" s="1"/>
  <c r="B351" i="2"/>
  <c r="C351" i="2" s="1"/>
  <c r="B350" i="2"/>
  <c r="C350" i="2" s="1"/>
  <c r="D351" i="2" s="1"/>
  <c r="B349" i="2"/>
  <c r="C349" i="2" s="1"/>
  <c r="E349" i="2" s="1"/>
  <c r="B348" i="2"/>
  <c r="C348" i="2" s="1"/>
  <c r="B347" i="2"/>
  <c r="C347" i="2" s="1"/>
  <c r="B346" i="2"/>
  <c r="C346" i="2" s="1"/>
  <c r="B345" i="2"/>
  <c r="C345" i="2" s="1"/>
  <c r="E346" i="2" s="1"/>
  <c r="B344" i="2"/>
  <c r="C344" i="2" s="1"/>
  <c r="B343" i="2"/>
  <c r="C343" i="2" s="1"/>
  <c r="B342" i="2"/>
  <c r="C342" i="2" s="1"/>
  <c r="B341" i="2"/>
  <c r="C341" i="2" s="1"/>
  <c r="B340" i="2"/>
  <c r="C340" i="2" s="1"/>
  <c r="B339" i="2"/>
  <c r="C339" i="2" s="1"/>
  <c r="E339" i="2" s="1"/>
  <c r="B338" i="2"/>
  <c r="C338" i="2" s="1"/>
  <c r="E338" i="2" s="1"/>
  <c r="B337" i="2"/>
  <c r="C337" i="2" s="1"/>
  <c r="B336" i="2"/>
  <c r="C336" i="2" s="1"/>
  <c r="E336" i="2" s="1"/>
  <c r="B335" i="2"/>
  <c r="C335" i="2" s="1"/>
  <c r="E335" i="2" s="1"/>
  <c r="B334" i="2"/>
  <c r="C334" i="2" s="1"/>
  <c r="B333" i="2"/>
  <c r="C333" i="2" s="1"/>
  <c r="B332" i="2"/>
  <c r="C332" i="2" s="1"/>
  <c r="B331" i="2"/>
  <c r="C331" i="2" s="1"/>
  <c r="B330" i="2"/>
  <c r="C330" i="2" s="1"/>
  <c r="B329" i="2"/>
  <c r="C329" i="2" s="1"/>
  <c r="B328" i="2"/>
  <c r="C328" i="2" s="1"/>
  <c r="E328" i="2" s="1"/>
  <c r="B327" i="2"/>
  <c r="C327" i="2" s="1"/>
  <c r="B326" i="2"/>
  <c r="C326" i="2" s="1"/>
  <c r="D327" i="2" s="1"/>
  <c r="B325" i="2"/>
  <c r="C325" i="2" s="1"/>
  <c r="B324" i="2"/>
  <c r="C324" i="2" s="1"/>
  <c r="E324" i="2" s="1"/>
  <c r="B323" i="2"/>
  <c r="C323" i="2" s="1"/>
  <c r="B322" i="2"/>
  <c r="C322" i="2" s="1"/>
  <c r="B321" i="2"/>
  <c r="C321" i="2" s="1"/>
  <c r="B320" i="2"/>
  <c r="C320" i="2" s="1"/>
  <c r="E322" i="2" s="1"/>
  <c r="B319" i="2"/>
  <c r="C319" i="2" s="1"/>
  <c r="B318" i="2"/>
  <c r="C318" i="2" s="1"/>
  <c r="D319" i="2" s="1"/>
  <c r="B317" i="2"/>
  <c r="C317" i="2" s="1"/>
  <c r="B316" i="2"/>
  <c r="C316" i="2" s="1"/>
  <c r="E316" i="2" s="1"/>
  <c r="B315" i="2"/>
  <c r="C315" i="2" s="1"/>
  <c r="B314" i="2"/>
  <c r="C314" i="2" s="1"/>
  <c r="B313" i="2"/>
  <c r="C313" i="2" s="1"/>
  <c r="D314" i="2" s="1"/>
  <c r="B312" i="2"/>
  <c r="C312" i="2" s="1"/>
  <c r="B311" i="2"/>
  <c r="C311" i="2" s="1"/>
  <c r="B310" i="2"/>
  <c r="C310" i="2" s="1"/>
  <c r="E310" i="2" s="1"/>
  <c r="C309" i="2"/>
  <c r="B309" i="2"/>
  <c r="B308" i="2"/>
  <c r="C308" i="2" s="1"/>
  <c r="B307" i="2"/>
  <c r="C307" i="2" s="1"/>
  <c r="D308" i="2" s="1"/>
  <c r="B306" i="2"/>
  <c r="C306" i="2" s="1"/>
  <c r="E306" i="2" s="1"/>
  <c r="B305" i="2"/>
  <c r="C305" i="2" s="1"/>
  <c r="E305" i="2" s="1"/>
  <c r="B304" i="2"/>
  <c r="C304" i="2" s="1"/>
  <c r="D305" i="2" s="1"/>
  <c r="B303" i="2"/>
  <c r="C303" i="2" s="1"/>
  <c r="B302" i="2"/>
  <c r="C302" i="2" s="1"/>
  <c r="B301" i="2"/>
  <c r="C301" i="2" s="1"/>
  <c r="B300" i="2"/>
  <c r="C300" i="2" s="1"/>
  <c r="B299" i="2"/>
  <c r="C299" i="2" s="1"/>
  <c r="D300" i="2" s="1"/>
  <c r="B298" i="2"/>
  <c r="C298" i="2" s="1"/>
  <c r="B297" i="2"/>
  <c r="C297" i="2" s="1"/>
  <c r="B296" i="2"/>
  <c r="C296" i="2" s="1"/>
  <c r="E296" i="2" s="1"/>
  <c r="B295" i="2"/>
  <c r="C295" i="2" s="1"/>
  <c r="E295" i="2" s="1"/>
  <c r="B294" i="2"/>
  <c r="C294" i="2" s="1"/>
  <c r="E294" i="2" s="1"/>
  <c r="B293" i="2"/>
  <c r="C293" i="2" s="1"/>
  <c r="B292" i="2"/>
  <c r="C292" i="2" s="1"/>
  <c r="D293" i="2" s="1"/>
  <c r="B291" i="2"/>
  <c r="C291" i="2" s="1"/>
  <c r="B290" i="2"/>
  <c r="C290" i="2" s="1"/>
  <c r="B289" i="2"/>
  <c r="C289" i="2" s="1"/>
  <c r="D290" i="2" s="1"/>
  <c r="B288" i="2"/>
  <c r="C288" i="2" s="1"/>
  <c r="E288" i="2" s="1"/>
  <c r="B287" i="2"/>
  <c r="C287" i="2" s="1"/>
  <c r="E287" i="2" s="1"/>
  <c r="B286" i="2"/>
  <c r="C286" i="2" s="1"/>
  <c r="E286" i="2" s="1"/>
  <c r="B285" i="2"/>
  <c r="C285" i="2" s="1"/>
  <c r="B284" i="2"/>
  <c r="C284" i="2" s="1"/>
  <c r="D285" i="2" s="1"/>
  <c r="B283" i="2"/>
  <c r="C283" i="2" s="1"/>
  <c r="B282" i="2"/>
  <c r="C282" i="2" s="1"/>
  <c r="B281" i="2"/>
  <c r="C281" i="2" s="1"/>
  <c r="D282" i="2" s="1"/>
  <c r="B280" i="2"/>
  <c r="C280" i="2" s="1"/>
  <c r="E280" i="2" s="1"/>
  <c r="B279" i="2"/>
  <c r="C279" i="2" s="1"/>
  <c r="B278" i="2"/>
  <c r="C278" i="2" s="1"/>
  <c r="E278" i="2" s="1"/>
  <c r="B277" i="2"/>
  <c r="C277" i="2" s="1"/>
  <c r="D278" i="2" s="1"/>
  <c r="B276" i="2"/>
  <c r="C276" i="2" s="1"/>
  <c r="B275" i="2"/>
  <c r="C275" i="2" s="1"/>
  <c r="B274" i="2"/>
  <c r="C274" i="2" s="1"/>
  <c r="E274" i="2" s="1"/>
  <c r="B273" i="2"/>
  <c r="C273" i="2" s="1"/>
  <c r="E273" i="2" s="1"/>
  <c r="B272" i="2"/>
  <c r="C272" i="2" s="1"/>
  <c r="B271" i="2"/>
  <c r="C271" i="2" s="1"/>
  <c r="B270" i="2"/>
  <c r="C270" i="2" s="1"/>
  <c r="E270" i="2" s="1"/>
  <c r="B269" i="2"/>
  <c r="C269" i="2" s="1"/>
  <c r="E269" i="2" s="1"/>
  <c r="B268" i="2"/>
  <c r="C268" i="2" s="1"/>
  <c r="B267" i="2"/>
  <c r="C267" i="2" s="1"/>
  <c r="B266" i="2"/>
  <c r="C266" i="2" s="1"/>
  <c r="C265" i="2"/>
  <c r="B265" i="2"/>
  <c r="B264" i="2"/>
  <c r="C264" i="2" s="1"/>
  <c r="B263" i="2"/>
  <c r="C263" i="2" s="1"/>
  <c r="B262" i="2"/>
  <c r="C262" i="2" s="1"/>
  <c r="E262" i="2" s="1"/>
  <c r="B261" i="2"/>
  <c r="C261" i="2" s="1"/>
  <c r="B260" i="2"/>
  <c r="C260" i="2" s="1"/>
  <c r="B259" i="2"/>
  <c r="C259" i="2" s="1"/>
  <c r="B258" i="2"/>
  <c r="C258" i="2" s="1"/>
  <c r="E258" i="2" s="1"/>
  <c r="B257" i="2"/>
  <c r="C257" i="2" s="1"/>
  <c r="E257" i="2" s="1"/>
  <c r="B256" i="2"/>
  <c r="C256" i="2" s="1"/>
  <c r="B255" i="2"/>
  <c r="C255" i="2" s="1"/>
  <c r="D256" i="2" s="1"/>
  <c r="B254" i="2"/>
  <c r="C254" i="2" s="1"/>
  <c r="B253" i="2"/>
  <c r="C253" i="2" s="1"/>
  <c r="B252" i="2"/>
  <c r="C252" i="2" s="1"/>
  <c r="B251" i="2"/>
  <c r="C251" i="2" s="1"/>
  <c r="B250" i="2"/>
  <c r="C250" i="2" s="1"/>
  <c r="C249" i="2"/>
  <c r="B249" i="2"/>
  <c r="B248" i="2"/>
  <c r="C248" i="2" s="1"/>
  <c r="D249" i="2" s="1"/>
  <c r="B247" i="2"/>
  <c r="C247" i="2" s="1"/>
  <c r="B246" i="2"/>
  <c r="C246" i="2" s="1"/>
  <c r="B245" i="2"/>
  <c r="C245" i="2" s="1"/>
  <c r="B244" i="2"/>
  <c r="C244" i="2" s="1"/>
  <c r="E244" i="2" s="1"/>
  <c r="B243" i="2"/>
  <c r="C243" i="2" s="1"/>
  <c r="B242" i="2"/>
  <c r="C242" i="2" s="1"/>
  <c r="B241" i="2"/>
  <c r="C241" i="2" s="1"/>
  <c r="B240" i="2"/>
  <c r="C240" i="2" s="1"/>
  <c r="B239" i="2"/>
  <c r="C239" i="2" s="1"/>
  <c r="B238" i="2"/>
  <c r="C238" i="2" s="1"/>
  <c r="D239" i="2" s="1"/>
  <c r="B237" i="2"/>
  <c r="C237" i="2" s="1"/>
  <c r="B236" i="2"/>
  <c r="C236" i="2" s="1"/>
  <c r="E236" i="2" s="1"/>
  <c r="B235" i="2"/>
  <c r="C235" i="2" s="1"/>
  <c r="B234" i="2"/>
  <c r="C234" i="2" s="1"/>
  <c r="B233" i="2"/>
  <c r="C233" i="2" s="1"/>
  <c r="D234" i="2" s="1"/>
  <c r="B232" i="2"/>
  <c r="C232" i="2" s="1"/>
  <c r="B231" i="2"/>
  <c r="C231" i="2" s="1"/>
  <c r="B230" i="2"/>
  <c r="C230" i="2" s="1"/>
  <c r="E230" i="2" s="1"/>
  <c r="B229" i="2"/>
  <c r="C229" i="2" s="1"/>
  <c r="E229" i="2" s="1"/>
  <c r="B228" i="2"/>
  <c r="C228" i="2" s="1"/>
  <c r="B227" i="2"/>
  <c r="C227" i="2" s="1"/>
  <c r="B226" i="2"/>
  <c r="C226" i="2" s="1"/>
  <c r="D227" i="2" s="1"/>
  <c r="B225" i="2"/>
  <c r="C225" i="2" s="1"/>
  <c r="B224" i="2"/>
  <c r="C224" i="2" s="1"/>
  <c r="B223" i="2"/>
  <c r="C223" i="2" s="1"/>
  <c r="C222" i="2"/>
  <c r="B222" i="2"/>
  <c r="B221" i="2"/>
  <c r="C221" i="2" s="1"/>
  <c r="B220" i="2"/>
  <c r="C220" i="2" s="1"/>
  <c r="B219" i="2"/>
  <c r="C219" i="2" s="1"/>
  <c r="D220" i="2" s="1"/>
  <c r="B218" i="2"/>
  <c r="C218" i="2" s="1"/>
  <c r="E218" i="2" s="1"/>
  <c r="B217" i="2"/>
  <c r="C217" i="2" s="1"/>
  <c r="B216" i="2"/>
  <c r="C216" i="2" s="1"/>
  <c r="D217" i="2" s="1"/>
  <c r="B215" i="2"/>
  <c r="C215" i="2" s="1"/>
  <c r="B214" i="2"/>
  <c r="C214" i="2" s="1"/>
  <c r="E214" i="2" s="1"/>
  <c r="B213" i="2"/>
  <c r="C213" i="2" s="1"/>
  <c r="B212" i="2"/>
  <c r="C212" i="2" s="1"/>
  <c r="B211" i="2"/>
  <c r="C211" i="2" s="1"/>
  <c r="D212" i="2" s="1"/>
  <c r="B210" i="2"/>
  <c r="C210" i="2" s="1"/>
  <c r="E210" i="2" s="1"/>
  <c r="B209" i="2"/>
  <c r="C209" i="2" s="1"/>
  <c r="B208" i="2"/>
  <c r="C208" i="2" s="1"/>
  <c r="D209" i="2" s="1"/>
  <c r="B207" i="2"/>
  <c r="C207" i="2" s="1"/>
  <c r="B206" i="2"/>
  <c r="C206" i="2" s="1"/>
  <c r="E206" i="2" s="1"/>
  <c r="B205" i="2"/>
  <c r="C205" i="2" s="1"/>
  <c r="B204" i="2"/>
  <c r="C204" i="2" s="1"/>
  <c r="B203" i="2"/>
  <c r="C203" i="2" s="1"/>
  <c r="D204" i="2" s="1"/>
  <c r="B202" i="2"/>
  <c r="C202" i="2" s="1"/>
  <c r="B201" i="2"/>
  <c r="C201" i="2" s="1"/>
  <c r="B200" i="2"/>
  <c r="C200" i="2" s="1"/>
  <c r="D201" i="2" s="1"/>
  <c r="B199" i="2"/>
  <c r="C199" i="2" s="1"/>
  <c r="B198" i="2"/>
  <c r="C198" i="2" s="1"/>
  <c r="E198" i="2" s="1"/>
  <c r="B197" i="2"/>
  <c r="C197" i="2" s="1"/>
  <c r="B196" i="2"/>
  <c r="C196" i="2" s="1"/>
  <c r="B195" i="2"/>
  <c r="C195" i="2" s="1"/>
  <c r="D196" i="2" s="1"/>
  <c r="B194" i="2"/>
  <c r="C194" i="2" s="1"/>
  <c r="E194" i="2" s="1"/>
  <c r="B193" i="2"/>
  <c r="C193" i="2" s="1"/>
  <c r="B192" i="2"/>
  <c r="C192" i="2" s="1"/>
  <c r="D193" i="2" s="1"/>
  <c r="B191" i="2"/>
  <c r="C191" i="2" s="1"/>
  <c r="B190" i="2"/>
  <c r="C190" i="2" s="1"/>
  <c r="B189" i="2"/>
  <c r="C189" i="2" s="1"/>
  <c r="B188" i="2"/>
  <c r="C188" i="2" s="1"/>
  <c r="B187" i="2"/>
  <c r="C187" i="2" s="1"/>
  <c r="D188" i="2" s="1"/>
  <c r="B186" i="2"/>
  <c r="C186" i="2" s="1"/>
  <c r="E186" i="2" s="1"/>
  <c r="B185" i="2"/>
  <c r="C185" i="2" s="1"/>
  <c r="B184" i="2"/>
  <c r="C184" i="2" s="1"/>
  <c r="D185" i="2" s="1"/>
  <c r="B183" i="2"/>
  <c r="C183" i="2" s="1"/>
  <c r="B182" i="2"/>
  <c r="C182" i="2" s="1"/>
  <c r="E182" i="2" s="1"/>
  <c r="B181" i="2"/>
  <c r="C181" i="2" s="1"/>
  <c r="B180" i="2"/>
  <c r="C180" i="2" s="1"/>
  <c r="B179" i="2"/>
  <c r="C179" i="2" s="1"/>
  <c r="D180" i="2" s="1"/>
  <c r="B178" i="2"/>
  <c r="C178" i="2" s="1"/>
  <c r="E178" i="2" s="1"/>
  <c r="B177" i="2"/>
  <c r="C177" i="2" s="1"/>
  <c r="B176" i="2"/>
  <c r="C176" i="2" s="1"/>
  <c r="D177" i="2" s="1"/>
  <c r="B175" i="2"/>
  <c r="C175" i="2" s="1"/>
  <c r="B174" i="2"/>
  <c r="C174" i="2" s="1"/>
  <c r="E174" i="2" s="1"/>
  <c r="B173" i="2"/>
  <c r="C173" i="2" s="1"/>
  <c r="B172" i="2"/>
  <c r="C172" i="2" s="1"/>
  <c r="B171" i="2"/>
  <c r="C171" i="2" s="1"/>
  <c r="D172" i="2" s="1"/>
  <c r="C170" i="2"/>
  <c r="B170" i="2"/>
  <c r="B169" i="2"/>
  <c r="C169" i="2" s="1"/>
  <c r="B168" i="2"/>
  <c r="C168" i="2" s="1"/>
  <c r="B167" i="2"/>
  <c r="C167" i="2" s="1"/>
  <c r="B166" i="2"/>
  <c r="C166" i="2" s="1"/>
  <c r="B165" i="2"/>
  <c r="C165" i="2" s="1"/>
  <c r="C164" i="2"/>
  <c r="B164" i="2"/>
  <c r="B163" i="2"/>
  <c r="C163" i="2" s="1"/>
  <c r="B162" i="2"/>
  <c r="C162" i="2" s="1"/>
  <c r="C161" i="2"/>
  <c r="B161" i="2"/>
  <c r="B160" i="2"/>
  <c r="C160" i="2" s="1"/>
  <c r="B159" i="2"/>
  <c r="C159" i="2" s="1"/>
  <c r="C158" i="2"/>
  <c r="B158" i="2"/>
  <c r="B157" i="2"/>
  <c r="C157" i="2" s="1"/>
  <c r="B156" i="2"/>
  <c r="C156" i="2" s="1"/>
  <c r="B155" i="2"/>
  <c r="C155" i="2" s="1"/>
  <c r="B154" i="2"/>
  <c r="C154" i="2" s="1"/>
  <c r="B153" i="2"/>
  <c r="C153" i="2" s="1"/>
  <c r="C152" i="2"/>
  <c r="B152" i="2"/>
  <c r="B151" i="2"/>
  <c r="C151" i="2" s="1"/>
  <c r="C150" i="2"/>
  <c r="B150" i="2"/>
  <c r="C149" i="2"/>
  <c r="B149" i="2"/>
  <c r="B148" i="2"/>
  <c r="C148" i="2" s="1"/>
  <c r="E148" i="2" s="1"/>
  <c r="B147" i="2"/>
  <c r="C147" i="2" s="1"/>
  <c r="B146" i="2"/>
  <c r="C146" i="2" s="1"/>
  <c r="D147" i="2" s="1"/>
  <c r="B145" i="2"/>
  <c r="C145" i="2" s="1"/>
  <c r="E145" i="2" s="1"/>
  <c r="B144" i="2"/>
  <c r="C144" i="2" s="1"/>
  <c r="B143" i="2"/>
  <c r="C143" i="2" s="1"/>
  <c r="B142" i="2"/>
  <c r="C142" i="2" s="1"/>
  <c r="C141" i="2"/>
  <c r="B141" i="2"/>
  <c r="C140" i="2"/>
  <c r="B140" i="2"/>
  <c r="B139" i="2"/>
  <c r="C139" i="2" s="1"/>
  <c r="C138" i="2"/>
  <c r="B138" i="2"/>
  <c r="B137" i="2"/>
  <c r="C137" i="2" s="1"/>
  <c r="C136" i="2"/>
  <c r="E136" i="2" s="1"/>
  <c r="B136" i="2"/>
  <c r="B135" i="2"/>
  <c r="C135" i="2" s="1"/>
  <c r="B134" i="2"/>
  <c r="C134" i="2" s="1"/>
  <c r="B133" i="2"/>
  <c r="C133" i="2" s="1"/>
  <c r="E133" i="2" s="1"/>
  <c r="B132" i="2"/>
  <c r="C132" i="2" s="1"/>
  <c r="B131" i="2"/>
  <c r="C131" i="2" s="1"/>
  <c r="B130" i="2"/>
  <c r="C130" i="2" s="1"/>
  <c r="B129" i="2"/>
  <c r="C129" i="2" s="1"/>
  <c r="B128" i="2"/>
  <c r="C128" i="2" s="1"/>
  <c r="D129" i="2" s="1"/>
  <c r="B127" i="2"/>
  <c r="C127" i="2" s="1"/>
  <c r="B126" i="2"/>
  <c r="C126" i="2" s="1"/>
  <c r="E126" i="2" s="1"/>
  <c r="B125" i="2"/>
  <c r="C125" i="2" s="1"/>
  <c r="C124" i="2"/>
  <c r="B124" i="2"/>
  <c r="B123" i="2"/>
  <c r="C123" i="2" s="1"/>
  <c r="C122" i="2"/>
  <c r="E122" i="2" s="1"/>
  <c r="B122" i="2"/>
  <c r="B121" i="2"/>
  <c r="C121" i="2" s="1"/>
  <c r="C120" i="2"/>
  <c r="B120" i="2"/>
  <c r="B119" i="2"/>
  <c r="C119" i="2" s="1"/>
  <c r="B118" i="2"/>
  <c r="C118" i="2" s="1"/>
  <c r="B117" i="2"/>
  <c r="C117" i="2" s="1"/>
  <c r="B116" i="2"/>
  <c r="C116" i="2" s="1"/>
  <c r="B115" i="2"/>
  <c r="C115" i="2" s="1"/>
  <c r="B114" i="2"/>
  <c r="C114" i="2" s="1"/>
  <c r="E114" i="2" s="1"/>
  <c r="B113" i="2"/>
  <c r="C113" i="2" s="1"/>
  <c r="B112" i="2"/>
  <c r="C112" i="2" s="1"/>
  <c r="B111" i="2"/>
  <c r="C111" i="2" s="1"/>
  <c r="B110" i="2"/>
  <c r="C110" i="2" s="1"/>
  <c r="E110" i="2" s="1"/>
  <c r="B109" i="2"/>
  <c r="C109" i="2" s="1"/>
  <c r="C108" i="2"/>
  <c r="B108" i="2"/>
  <c r="B107" i="2"/>
  <c r="C107" i="2" s="1"/>
  <c r="C106" i="2"/>
  <c r="B106" i="2"/>
  <c r="B105" i="2"/>
  <c r="C105" i="2" s="1"/>
  <c r="C104" i="2"/>
  <c r="B104" i="2"/>
  <c r="B103" i="2"/>
  <c r="C103" i="2" s="1"/>
  <c r="B102" i="2"/>
  <c r="C102" i="2" s="1"/>
  <c r="B101" i="2"/>
  <c r="C101" i="2" s="1"/>
  <c r="E101" i="2" s="1"/>
  <c r="B100" i="2"/>
  <c r="C100" i="2" s="1"/>
  <c r="B99" i="2"/>
  <c r="C99" i="2" s="1"/>
  <c r="B98" i="2"/>
  <c r="C98" i="2" s="1"/>
  <c r="B97" i="2"/>
  <c r="C97" i="2" s="1"/>
  <c r="B96" i="2"/>
  <c r="C96" i="2" s="1"/>
  <c r="E97" i="2" s="1"/>
  <c r="B95" i="2"/>
  <c r="C95" i="2" s="1"/>
  <c r="B94" i="2"/>
  <c r="C94" i="2" s="1"/>
  <c r="E94" i="2" s="1"/>
  <c r="B93" i="2"/>
  <c r="C93" i="2" s="1"/>
  <c r="C92" i="2"/>
  <c r="B92" i="2"/>
  <c r="B91" i="2"/>
  <c r="C91" i="2" s="1"/>
  <c r="C90" i="2"/>
  <c r="B90" i="2"/>
  <c r="B89" i="2"/>
  <c r="C89" i="2" s="1"/>
  <c r="C88" i="2"/>
  <c r="E88" i="2" s="1"/>
  <c r="B88" i="2"/>
  <c r="B87" i="2"/>
  <c r="C87" i="2" s="1"/>
  <c r="B86" i="2"/>
  <c r="C86" i="2" s="1"/>
  <c r="E86" i="2" s="1"/>
  <c r="B85" i="2"/>
  <c r="C85" i="2" s="1"/>
  <c r="B84" i="2"/>
  <c r="C84" i="2" s="1"/>
  <c r="B83" i="2"/>
  <c r="C83" i="2" s="1"/>
  <c r="B82" i="2"/>
  <c r="C82" i="2" s="1"/>
  <c r="B81" i="2"/>
  <c r="C81" i="2" s="1"/>
  <c r="B80" i="2"/>
  <c r="C80" i="2" s="1"/>
  <c r="E81" i="2" s="1"/>
  <c r="B79" i="2"/>
  <c r="C79" i="2" s="1"/>
  <c r="B78" i="2"/>
  <c r="C78" i="2" s="1"/>
  <c r="B77" i="2"/>
  <c r="C77" i="2" s="1"/>
  <c r="C76" i="2"/>
  <c r="B76" i="2"/>
  <c r="B75" i="2"/>
  <c r="C75" i="2" s="1"/>
  <c r="C74" i="2"/>
  <c r="E74" i="2" s="1"/>
  <c r="B74" i="2"/>
  <c r="B73" i="2"/>
  <c r="C73" i="2" s="1"/>
  <c r="C72" i="2"/>
  <c r="B72" i="2"/>
  <c r="B71" i="2"/>
  <c r="C71" i="2" s="1"/>
  <c r="B70" i="2"/>
  <c r="C70" i="2" s="1"/>
  <c r="B69" i="2"/>
  <c r="C69" i="2" s="1"/>
  <c r="B68" i="2"/>
  <c r="C68" i="2" s="1"/>
  <c r="B67" i="2"/>
  <c r="C67" i="2" s="1"/>
  <c r="B66" i="2"/>
  <c r="C66" i="2" s="1"/>
  <c r="B65" i="2"/>
  <c r="C65" i="2" s="1"/>
  <c r="E65" i="2" s="1"/>
  <c r="B64" i="2"/>
  <c r="C64" i="2" s="1"/>
  <c r="D64" i="2" s="1"/>
  <c r="B63" i="2"/>
  <c r="C63" i="2" s="1"/>
  <c r="B62" i="2"/>
  <c r="C62" i="2" s="1"/>
  <c r="E62" i="2" s="1"/>
  <c r="B61" i="2"/>
  <c r="C61" i="2" s="1"/>
  <c r="C60" i="2"/>
  <c r="B60" i="2"/>
  <c r="B59" i="2"/>
  <c r="C59" i="2" s="1"/>
  <c r="C58" i="2"/>
  <c r="B58" i="2"/>
  <c r="B57" i="2"/>
  <c r="C57" i="2" s="1"/>
  <c r="C56" i="2"/>
  <c r="B56" i="2"/>
  <c r="B55" i="2"/>
  <c r="C55" i="2" s="1"/>
  <c r="B54" i="2"/>
  <c r="C54" i="2" s="1"/>
  <c r="D55" i="2" s="1"/>
  <c r="B53" i="2"/>
  <c r="C53" i="2" s="1"/>
  <c r="B52" i="2"/>
  <c r="C52" i="2" s="1"/>
  <c r="B51" i="2"/>
  <c r="C51" i="2" s="1"/>
  <c r="B50" i="2"/>
  <c r="C50" i="2" s="1"/>
  <c r="B49" i="2"/>
  <c r="C49" i="2" s="1"/>
  <c r="B48" i="2"/>
  <c r="C48" i="2" s="1"/>
  <c r="B47" i="2"/>
  <c r="C47" i="2" s="1"/>
  <c r="B46" i="2"/>
  <c r="C46" i="2" s="1"/>
  <c r="E46" i="2" s="1"/>
  <c r="B45" i="2"/>
  <c r="C45" i="2" s="1"/>
  <c r="C44" i="2"/>
  <c r="B44" i="2"/>
  <c r="B43" i="2"/>
  <c r="C43" i="2" s="1"/>
  <c r="C42" i="2"/>
  <c r="B42" i="2"/>
  <c r="B41" i="2"/>
  <c r="C41" i="2" s="1"/>
  <c r="C40" i="2"/>
  <c r="E40" i="2" s="1"/>
  <c r="B40" i="2"/>
  <c r="B39" i="2"/>
  <c r="C39" i="2" s="1"/>
  <c r="B38" i="2"/>
  <c r="C38" i="2" s="1"/>
  <c r="D39" i="2" s="1"/>
  <c r="B37" i="2"/>
  <c r="C37" i="2" s="1"/>
  <c r="B36" i="2"/>
  <c r="C36" i="2" s="1"/>
  <c r="B35" i="2"/>
  <c r="C35" i="2" s="1"/>
  <c r="B34" i="2"/>
  <c r="C34" i="2" s="1"/>
  <c r="E34" i="2" s="1"/>
  <c r="B33" i="2"/>
  <c r="C33" i="2" s="1"/>
  <c r="E33" i="2" s="1"/>
  <c r="B32" i="2"/>
  <c r="C32" i="2" s="1"/>
  <c r="B31" i="2"/>
  <c r="C31" i="2" s="1"/>
  <c r="B30" i="2"/>
  <c r="C30" i="2" s="1"/>
  <c r="E30" i="2" s="1"/>
  <c r="B29" i="2"/>
  <c r="C29" i="2" s="1"/>
  <c r="C28" i="2"/>
  <c r="B28" i="2"/>
  <c r="B27" i="2"/>
  <c r="C27" i="2" s="1"/>
  <c r="C26" i="2"/>
  <c r="E26" i="2" s="1"/>
  <c r="B26" i="2"/>
  <c r="B25" i="2"/>
  <c r="C25" i="2" s="1"/>
  <c r="C24" i="2"/>
  <c r="B24" i="2"/>
  <c r="B23" i="2"/>
  <c r="C23" i="2" s="1"/>
  <c r="B22" i="2"/>
  <c r="C22" i="2" s="1"/>
  <c r="B21" i="2"/>
  <c r="C21" i="2" s="1"/>
  <c r="B20" i="2"/>
  <c r="C20" i="2" s="1"/>
  <c r="B19" i="2"/>
  <c r="C19" i="2" s="1"/>
  <c r="B18" i="2"/>
  <c r="C18" i="2" s="1"/>
  <c r="E18" i="2" s="1"/>
  <c r="B17" i="2"/>
  <c r="C17" i="2" s="1"/>
  <c r="E17" i="2" s="1"/>
  <c r="B16" i="2"/>
  <c r="C16" i="2" s="1"/>
  <c r="D17" i="2" s="1"/>
  <c r="B15" i="2"/>
  <c r="C15" i="2" s="1"/>
  <c r="B14" i="2"/>
  <c r="C14" i="2" s="1"/>
  <c r="B13" i="2"/>
  <c r="C13" i="2" s="1"/>
  <c r="C12" i="2"/>
  <c r="B12" i="2"/>
  <c r="B11" i="2"/>
  <c r="C11" i="2" s="1"/>
  <c r="C10" i="2"/>
  <c r="E10" i="2" s="1"/>
  <c r="B10" i="2"/>
  <c r="B9" i="2"/>
  <c r="C9" i="2" s="1"/>
  <c r="B7" i="1"/>
  <c r="C7" i="1"/>
  <c r="B8" i="1"/>
  <c r="C8" i="1"/>
  <c r="D8" i="1" s="1"/>
  <c r="B9" i="1"/>
  <c r="C9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3" i="1"/>
  <c r="C33" i="1"/>
  <c r="B34" i="1"/>
  <c r="C34" i="1"/>
  <c r="B35" i="1"/>
  <c r="C35" i="1"/>
  <c r="B36" i="1"/>
  <c r="C36" i="1"/>
  <c r="B37" i="1"/>
  <c r="C37" i="1"/>
  <c r="B38" i="1"/>
  <c r="C38" i="1"/>
  <c r="B39" i="1"/>
  <c r="C39" i="1"/>
  <c r="B40" i="1"/>
  <c r="C40" i="1"/>
  <c r="B41" i="1"/>
  <c r="C41" i="1"/>
  <c r="B42" i="1"/>
  <c r="C42" i="1"/>
  <c r="B43" i="1"/>
  <c r="C43" i="1"/>
  <c r="B44" i="1"/>
  <c r="C44" i="1"/>
  <c r="B45" i="1"/>
  <c r="C45" i="1"/>
  <c r="B46" i="1"/>
  <c r="C46" i="1"/>
  <c r="B47" i="1"/>
  <c r="C47" i="1"/>
  <c r="B48" i="1"/>
  <c r="C48" i="1"/>
  <c r="B49" i="1"/>
  <c r="C49" i="1"/>
  <c r="B50" i="1"/>
  <c r="C50" i="1"/>
  <c r="B51" i="1"/>
  <c r="C51" i="1"/>
  <c r="B52" i="1"/>
  <c r="C52" i="1"/>
  <c r="B53" i="1"/>
  <c r="C53" i="1"/>
  <c r="B54" i="1"/>
  <c r="C54" i="1"/>
  <c r="B55" i="1"/>
  <c r="C55" i="1"/>
  <c r="B56" i="1"/>
  <c r="C56" i="1"/>
  <c r="B57" i="1"/>
  <c r="C57" i="1"/>
  <c r="B58" i="1"/>
  <c r="C58" i="1"/>
  <c r="B59" i="1"/>
  <c r="C59" i="1"/>
  <c r="B60" i="1"/>
  <c r="C60" i="1"/>
  <c r="B61" i="1"/>
  <c r="C61" i="1"/>
  <c r="B62" i="1"/>
  <c r="C62" i="1"/>
  <c r="B63" i="1"/>
  <c r="C63" i="1"/>
  <c r="B64" i="1"/>
  <c r="C64" i="1"/>
  <c r="B65" i="1"/>
  <c r="C65" i="1"/>
  <c r="B66" i="1"/>
  <c r="C66" i="1"/>
  <c r="B67" i="1"/>
  <c r="C67" i="1"/>
  <c r="B68" i="1"/>
  <c r="C68" i="1"/>
  <c r="B69" i="1"/>
  <c r="C69" i="1"/>
  <c r="B70" i="1"/>
  <c r="C70" i="1"/>
  <c r="B71" i="1"/>
  <c r="C71" i="1"/>
  <c r="B72" i="1"/>
  <c r="C72" i="1"/>
  <c r="B73" i="1"/>
  <c r="C73" i="1"/>
  <c r="B74" i="1"/>
  <c r="C74" i="1"/>
  <c r="B75" i="1"/>
  <c r="C75" i="1"/>
  <c r="B76" i="1"/>
  <c r="C76" i="1"/>
  <c r="B77" i="1"/>
  <c r="C77" i="1"/>
  <c r="B78" i="1"/>
  <c r="C78" i="1"/>
  <c r="B79" i="1"/>
  <c r="C79" i="1"/>
  <c r="B80" i="1"/>
  <c r="C80" i="1"/>
  <c r="B81" i="1"/>
  <c r="C81" i="1"/>
  <c r="B82" i="1"/>
  <c r="C82" i="1"/>
  <c r="B83" i="1"/>
  <c r="C83" i="1"/>
  <c r="B84" i="1"/>
  <c r="C84" i="1"/>
  <c r="B85" i="1"/>
  <c r="C85" i="1"/>
  <c r="B86" i="1"/>
  <c r="C86" i="1"/>
  <c r="B87" i="1"/>
  <c r="C87" i="1"/>
  <c r="B88" i="1"/>
  <c r="C88" i="1"/>
  <c r="B89" i="1"/>
  <c r="C89" i="1"/>
  <c r="B90" i="1"/>
  <c r="C90" i="1"/>
  <c r="B91" i="1"/>
  <c r="C91" i="1"/>
  <c r="B92" i="1"/>
  <c r="C92" i="1"/>
  <c r="B93" i="1"/>
  <c r="C93" i="1"/>
  <c r="B94" i="1"/>
  <c r="C94" i="1"/>
  <c r="B95" i="1"/>
  <c r="C95" i="1"/>
  <c r="B96" i="1"/>
  <c r="C96" i="1"/>
  <c r="B97" i="1"/>
  <c r="C97" i="1"/>
  <c r="B98" i="1"/>
  <c r="C98" i="1"/>
  <c r="B99" i="1"/>
  <c r="C99" i="1"/>
  <c r="B100" i="1"/>
  <c r="C100" i="1"/>
  <c r="B101" i="1"/>
  <c r="C101" i="1"/>
  <c r="B102" i="1"/>
  <c r="C102" i="1"/>
  <c r="B103" i="1"/>
  <c r="C103" i="1"/>
  <c r="B104" i="1"/>
  <c r="C104" i="1"/>
  <c r="B105" i="1"/>
  <c r="C105" i="1"/>
  <c r="B106" i="1"/>
  <c r="C106" i="1"/>
  <c r="B107" i="1"/>
  <c r="C107" i="1"/>
  <c r="B108" i="1"/>
  <c r="C108" i="1"/>
  <c r="B109" i="1"/>
  <c r="C109" i="1"/>
  <c r="B110" i="1"/>
  <c r="C110" i="1"/>
  <c r="B111" i="1"/>
  <c r="C111" i="1"/>
  <c r="B112" i="1"/>
  <c r="C112" i="1"/>
  <c r="B113" i="1"/>
  <c r="C113" i="1"/>
  <c r="B114" i="1"/>
  <c r="C114" i="1"/>
  <c r="B115" i="1"/>
  <c r="C115" i="1"/>
  <c r="B116" i="1"/>
  <c r="C116" i="1"/>
  <c r="B117" i="1"/>
  <c r="C117" i="1"/>
  <c r="B118" i="1"/>
  <c r="C118" i="1"/>
  <c r="B119" i="1"/>
  <c r="C119" i="1"/>
  <c r="B120" i="1"/>
  <c r="C120" i="1"/>
  <c r="B121" i="1"/>
  <c r="C121" i="1"/>
  <c r="B122" i="1"/>
  <c r="C122" i="1"/>
  <c r="B123" i="1"/>
  <c r="C123" i="1"/>
  <c r="B124" i="1"/>
  <c r="C124" i="1"/>
  <c r="B125" i="1"/>
  <c r="C125" i="1"/>
  <c r="B126" i="1"/>
  <c r="C126" i="1"/>
  <c r="B127" i="1"/>
  <c r="C127" i="1"/>
  <c r="B128" i="1"/>
  <c r="C128" i="1"/>
  <c r="B129" i="1"/>
  <c r="C129" i="1"/>
  <c r="B130" i="1"/>
  <c r="C130" i="1"/>
  <c r="B131" i="1"/>
  <c r="C131" i="1"/>
  <c r="B132" i="1"/>
  <c r="C132" i="1"/>
  <c r="B133" i="1"/>
  <c r="C133" i="1"/>
  <c r="B134" i="1"/>
  <c r="C134" i="1"/>
  <c r="B135" i="1"/>
  <c r="C135" i="1"/>
  <c r="B136" i="1"/>
  <c r="C136" i="1"/>
  <c r="B137" i="1"/>
  <c r="C137" i="1"/>
  <c r="B138" i="1"/>
  <c r="C138" i="1"/>
  <c r="B139" i="1"/>
  <c r="C139" i="1"/>
  <c r="B140" i="1"/>
  <c r="C140" i="1"/>
  <c r="B141" i="1"/>
  <c r="C141" i="1"/>
  <c r="B142" i="1"/>
  <c r="C142" i="1"/>
  <c r="B143" i="1"/>
  <c r="C143" i="1"/>
  <c r="B144" i="1"/>
  <c r="C144" i="1"/>
  <c r="B145" i="1"/>
  <c r="C145" i="1"/>
  <c r="B146" i="1"/>
  <c r="C146" i="1"/>
  <c r="B147" i="1"/>
  <c r="C147" i="1"/>
  <c r="B148" i="1"/>
  <c r="C148" i="1"/>
  <c r="B149" i="1"/>
  <c r="C149" i="1"/>
  <c r="B150" i="1"/>
  <c r="C150" i="1"/>
  <c r="B151" i="1"/>
  <c r="C151" i="1"/>
  <c r="B152" i="1"/>
  <c r="C152" i="1"/>
  <c r="B153" i="1"/>
  <c r="C153" i="1"/>
  <c r="B154" i="1"/>
  <c r="C154" i="1"/>
  <c r="B155" i="1"/>
  <c r="C155" i="1"/>
  <c r="B156" i="1"/>
  <c r="C156" i="1"/>
  <c r="B157" i="1"/>
  <c r="C157" i="1"/>
  <c r="B158" i="1"/>
  <c r="C158" i="1"/>
  <c r="B159" i="1"/>
  <c r="C159" i="1"/>
  <c r="B160" i="1"/>
  <c r="C160" i="1"/>
  <c r="B161" i="1"/>
  <c r="C161" i="1"/>
  <c r="B162" i="1"/>
  <c r="C162" i="1"/>
  <c r="B163" i="1"/>
  <c r="C163" i="1"/>
  <c r="B164" i="1"/>
  <c r="C164" i="1"/>
  <c r="B165" i="1"/>
  <c r="C165" i="1"/>
  <c r="B166" i="1"/>
  <c r="C166" i="1"/>
  <c r="B167" i="1"/>
  <c r="C167" i="1"/>
  <c r="B168" i="1"/>
  <c r="C168" i="1"/>
  <c r="B169" i="1"/>
  <c r="C169" i="1"/>
  <c r="B170" i="1"/>
  <c r="C170" i="1"/>
  <c r="B171" i="1"/>
  <c r="C171" i="1"/>
  <c r="B172" i="1"/>
  <c r="C172" i="1"/>
  <c r="B173" i="1"/>
  <c r="C173" i="1"/>
  <c r="B174" i="1"/>
  <c r="C174" i="1"/>
  <c r="B175" i="1"/>
  <c r="C175" i="1"/>
  <c r="B176" i="1"/>
  <c r="C176" i="1"/>
  <c r="B177" i="1"/>
  <c r="C177" i="1"/>
  <c r="B178" i="1"/>
  <c r="C178" i="1"/>
  <c r="B179" i="1"/>
  <c r="C179" i="1"/>
  <c r="B180" i="1"/>
  <c r="C180" i="1"/>
  <c r="B181" i="1"/>
  <c r="C181" i="1"/>
  <c r="B182" i="1"/>
  <c r="C182" i="1"/>
  <c r="B183" i="1"/>
  <c r="C183" i="1"/>
  <c r="B184" i="1"/>
  <c r="C184" i="1"/>
  <c r="B185" i="1"/>
  <c r="C185" i="1"/>
  <c r="B186" i="1"/>
  <c r="C186" i="1"/>
  <c r="B187" i="1"/>
  <c r="C187" i="1"/>
  <c r="B188" i="1"/>
  <c r="C188" i="1"/>
  <c r="B189" i="1"/>
  <c r="C189" i="1"/>
  <c r="B190" i="1"/>
  <c r="C190" i="1"/>
  <c r="B191" i="1"/>
  <c r="C191" i="1"/>
  <c r="B192" i="1"/>
  <c r="C192" i="1"/>
  <c r="B193" i="1"/>
  <c r="C193" i="1"/>
  <c r="B194" i="1"/>
  <c r="C194" i="1"/>
  <c r="B195" i="1"/>
  <c r="C195" i="1"/>
  <c r="B196" i="1"/>
  <c r="C196" i="1"/>
  <c r="B197" i="1"/>
  <c r="C197" i="1"/>
  <c r="B198" i="1"/>
  <c r="C198" i="1"/>
  <c r="B199" i="1"/>
  <c r="C199" i="1"/>
  <c r="B200" i="1"/>
  <c r="C200" i="1"/>
  <c r="B201" i="1"/>
  <c r="C201" i="1"/>
  <c r="B202" i="1"/>
  <c r="C202" i="1"/>
  <c r="B203" i="1"/>
  <c r="C203" i="1"/>
  <c r="B204" i="1"/>
  <c r="C204" i="1"/>
  <c r="B205" i="1"/>
  <c r="C205" i="1"/>
  <c r="B206" i="1"/>
  <c r="C206" i="1"/>
  <c r="B207" i="1"/>
  <c r="C207" i="1"/>
  <c r="B208" i="1"/>
  <c r="C208" i="1"/>
  <c r="B209" i="1"/>
  <c r="C209" i="1"/>
  <c r="B210" i="1"/>
  <c r="C210" i="1"/>
  <c r="B211" i="1"/>
  <c r="C211" i="1"/>
  <c r="B212" i="1"/>
  <c r="C212" i="1"/>
  <c r="B213" i="1"/>
  <c r="C213" i="1"/>
  <c r="B214" i="1"/>
  <c r="C214" i="1"/>
  <c r="B215" i="1"/>
  <c r="C215" i="1"/>
  <c r="B216" i="1"/>
  <c r="C216" i="1"/>
  <c r="B217" i="1"/>
  <c r="C217" i="1"/>
  <c r="B218" i="1"/>
  <c r="C218" i="1"/>
  <c r="B219" i="1"/>
  <c r="C219" i="1"/>
  <c r="B220" i="1"/>
  <c r="C220" i="1"/>
  <c r="B221" i="1"/>
  <c r="C221" i="1"/>
  <c r="B222" i="1"/>
  <c r="C222" i="1"/>
  <c r="B223" i="1"/>
  <c r="C223" i="1"/>
  <c r="B224" i="1"/>
  <c r="C224" i="1"/>
  <c r="B225" i="1"/>
  <c r="C225" i="1"/>
  <c r="B226" i="1"/>
  <c r="C226" i="1"/>
  <c r="B227" i="1"/>
  <c r="C227" i="1"/>
  <c r="B228" i="1"/>
  <c r="C228" i="1"/>
  <c r="B229" i="1"/>
  <c r="C229" i="1"/>
  <c r="B230" i="1"/>
  <c r="C230" i="1"/>
  <c r="B231" i="1"/>
  <c r="C231" i="1"/>
  <c r="B232" i="1"/>
  <c r="C232" i="1"/>
  <c r="B233" i="1"/>
  <c r="C233" i="1"/>
  <c r="B234" i="1"/>
  <c r="C234" i="1"/>
  <c r="B235" i="1"/>
  <c r="C235" i="1"/>
  <c r="B236" i="1"/>
  <c r="C236" i="1"/>
  <c r="B237" i="1"/>
  <c r="C237" i="1"/>
  <c r="B238" i="1"/>
  <c r="C238" i="1"/>
  <c r="B239" i="1"/>
  <c r="C239" i="1"/>
  <c r="B240" i="1"/>
  <c r="C240" i="1"/>
  <c r="B241" i="1"/>
  <c r="C241" i="1"/>
  <c r="B242" i="1"/>
  <c r="C242" i="1"/>
  <c r="B243" i="1"/>
  <c r="C243" i="1"/>
  <c r="B244" i="1"/>
  <c r="C244" i="1"/>
  <c r="B245" i="1"/>
  <c r="C245" i="1"/>
  <c r="B246" i="1"/>
  <c r="C246" i="1"/>
  <c r="B247" i="1"/>
  <c r="C247" i="1"/>
  <c r="B248" i="1"/>
  <c r="C248" i="1"/>
  <c r="B249" i="1"/>
  <c r="C249" i="1"/>
  <c r="B250" i="1"/>
  <c r="C250" i="1"/>
  <c r="B251" i="1"/>
  <c r="C251" i="1"/>
  <c r="B252" i="1"/>
  <c r="C252" i="1"/>
  <c r="B253" i="1"/>
  <c r="C253" i="1"/>
  <c r="B254" i="1"/>
  <c r="C254" i="1"/>
  <c r="B255" i="1"/>
  <c r="C255" i="1"/>
  <c r="B256" i="1"/>
  <c r="C256" i="1"/>
  <c r="B257" i="1"/>
  <c r="C257" i="1"/>
  <c r="B258" i="1"/>
  <c r="C258" i="1"/>
  <c r="B259" i="1"/>
  <c r="C259" i="1"/>
  <c r="B260" i="1"/>
  <c r="C260" i="1"/>
  <c r="B261" i="1"/>
  <c r="C261" i="1"/>
  <c r="B262" i="1"/>
  <c r="C262" i="1"/>
  <c r="B263" i="1"/>
  <c r="C263" i="1"/>
  <c r="B264" i="1"/>
  <c r="C264" i="1"/>
  <c r="B265" i="1"/>
  <c r="C265" i="1"/>
  <c r="B266" i="1"/>
  <c r="C266" i="1"/>
  <c r="B267" i="1"/>
  <c r="C267" i="1"/>
  <c r="B268" i="1"/>
  <c r="C268" i="1"/>
  <c r="B269" i="1"/>
  <c r="C269" i="1"/>
  <c r="B270" i="1"/>
  <c r="C270" i="1"/>
  <c r="B271" i="1"/>
  <c r="C271" i="1"/>
  <c r="B272" i="1"/>
  <c r="C272" i="1"/>
  <c r="B273" i="1"/>
  <c r="C273" i="1"/>
  <c r="B274" i="1"/>
  <c r="C274" i="1"/>
  <c r="B275" i="1"/>
  <c r="C275" i="1"/>
  <c r="B276" i="1"/>
  <c r="C276" i="1"/>
  <c r="B277" i="1"/>
  <c r="C277" i="1"/>
  <c r="B278" i="1"/>
  <c r="C278" i="1"/>
  <c r="B279" i="1"/>
  <c r="C279" i="1"/>
  <c r="B280" i="1"/>
  <c r="C280" i="1"/>
  <c r="B281" i="1"/>
  <c r="C281" i="1"/>
  <c r="B282" i="1"/>
  <c r="C282" i="1"/>
  <c r="B283" i="1"/>
  <c r="C283" i="1"/>
  <c r="B284" i="1"/>
  <c r="C284" i="1"/>
  <c r="B285" i="1"/>
  <c r="C285" i="1"/>
  <c r="B286" i="1"/>
  <c r="C286" i="1"/>
  <c r="B287" i="1"/>
  <c r="C287" i="1"/>
  <c r="B288" i="1"/>
  <c r="C288" i="1"/>
  <c r="B289" i="1"/>
  <c r="C289" i="1"/>
  <c r="B290" i="1"/>
  <c r="C290" i="1"/>
  <c r="B291" i="1"/>
  <c r="C291" i="1"/>
  <c r="B292" i="1"/>
  <c r="C292" i="1"/>
  <c r="B293" i="1"/>
  <c r="C293" i="1"/>
  <c r="B294" i="1"/>
  <c r="C294" i="1"/>
  <c r="B295" i="1"/>
  <c r="C295" i="1"/>
  <c r="B296" i="1"/>
  <c r="C296" i="1"/>
  <c r="B297" i="1"/>
  <c r="C297" i="1"/>
  <c r="B298" i="1"/>
  <c r="C298" i="1"/>
  <c r="B299" i="1"/>
  <c r="C299" i="1"/>
  <c r="B300" i="1"/>
  <c r="C300" i="1"/>
  <c r="B301" i="1"/>
  <c r="C301" i="1"/>
  <c r="B302" i="1"/>
  <c r="C302" i="1"/>
  <c r="B303" i="1"/>
  <c r="C303" i="1"/>
  <c r="B304" i="1"/>
  <c r="C304" i="1"/>
  <c r="B305" i="1"/>
  <c r="C305" i="1"/>
  <c r="B306" i="1"/>
  <c r="C306" i="1"/>
  <c r="B307" i="1"/>
  <c r="C307" i="1"/>
  <c r="B308" i="1"/>
  <c r="C308" i="1"/>
  <c r="B309" i="1"/>
  <c r="C309" i="1"/>
  <c r="B310" i="1"/>
  <c r="C310" i="1"/>
  <c r="B311" i="1"/>
  <c r="C311" i="1"/>
  <c r="B312" i="1"/>
  <c r="C312" i="1"/>
  <c r="B313" i="1"/>
  <c r="C313" i="1"/>
  <c r="B314" i="1"/>
  <c r="C314" i="1"/>
  <c r="B315" i="1"/>
  <c r="C315" i="1"/>
  <c r="B316" i="1"/>
  <c r="C316" i="1"/>
  <c r="B317" i="1"/>
  <c r="C317" i="1"/>
  <c r="B318" i="1"/>
  <c r="C318" i="1"/>
  <c r="B319" i="1"/>
  <c r="C319" i="1"/>
  <c r="B320" i="1"/>
  <c r="C320" i="1"/>
  <c r="B321" i="1"/>
  <c r="C321" i="1"/>
  <c r="B322" i="1"/>
  <c r="C322" i="1"/>
  <c r="B323" i="1"/>
  <c r="C323" i="1"/>
  <c r="B324" i="1"/>
  <c r="C324" i="1"/>
  <c r="B325" i="1"/>
  <c r="C325" i="1"/>
  <c r="B326" i="1"/>
  <c r="C326" i="1"/>
  <c r="B327" i="1"/>
  <c r="C327" i="1"/>
  <c r="B328" i="1"/>
  <c r="C328" i="1"/>
  <c r="B329" i="1"/>
  <c r="C329" i="1"/>
  <c r="B330" i="1"/>
  <c r="C330" i="1"/>
  <c r="B331" i="1"/>
  <c r="C331" i="1"/>
  <c r="B332" i="1"/>
  <c r="C332" i="1"/>
  <c r="B333" i="1"/>
  <c r="C333" i="1"/>
  <c r="B334" i="1"/>
  <c r="C334" i="1"/>
  <c r="B335" i="1"/>
  <c r="C335" i="1"/>
  <c r="B336" i="1"/>
  <c r="C336" i="1"/>
  <c r="B337" i="1"/>
  <c r="C337" i="1"/>
  <c r="B338" i="1"/>
  <c r="C338" i="1"/>
  <c r="B339" i="1"/>
  <c r="C339" i="1"/>
  <c r="B340" i="1"/>
  <c r="C340" i="1"/>
  <c r="B341" i="1"/>
  <c r="C341" i="1"/>
  <c r="B342" i="1"/>
  <c r="C342" i="1"/>
  <c r="B343" i="1"/>
  <c r="C343" i="1"/>
  <c r="B344" i="1"/>
  <c r="C344" i="1"/>
  <c r="B345" i="1"/>
  <c r="C345" i="1"/>
  <c r="B346" i="1"/>
  <c r="C346" i="1"/>
  <c r="B347" i="1"/>
  <c r="C347" i="1"/>
  <c r="B348" i="1"/>
  <c r="C348" i="1"/>
  <c r="B349" i="1"/>
  <c r="C349" i="1"/>
  <c r="B350" i="1"/>
  <c r="C350" i="1"/>
  <c r="B351" i="1"/>
  <c r="C351" i="1"/>
  <c r="B352" i="1"/>
  <c r="C352" i="1"/>
  <c r="B353" i="1"/>
  <c r="C353" i="1"/>
  <c r="B354" i="1"/>
  <c r="C354" i="1"/>
  <c r="B355" i="1"/>
  <c r="C355" i="1"/>
  <c r="B356" i="1"/>
  <c r="C356" i="1"/>
  <c r="B357" i="1"/>
  <c r="C357" i="1"/>
  <c r="B358" i="1"/>
  <c r="C358" i="1"/>
  <c r="B359" i="1"/>
  <c r="C359" i="1"/>
  <c r="B360" i="1"/>
  <c r="C360" i="1"/>
  <c r="B361" i="1"/>
  <c r="C361" i="1"/>
  <c r="B362" i="1"/>
  <c r="C362" i="1"/>
  <c r="B363" i="1"/>
  <c r="C363" i="1"/>
  <c r="B364" i="1"/>
  <c r="C364" i="1"/>
  <c r="B365" i="1"/>
  <c r="C365" i="1"/>
  <c r="B366" i="1"/>
  <c r="C366" i="1"/>
  <c r="B367" i="1"/>
  <c r="C367" i="1"/>
  <c r="B368" i="1"/>
  <c r="C368" i="1"/>
  <c r="B369" i="1"/>
  <c r="C369" i="1"/>
  <c r="B370" i="1"/>
  <c r="C370" i="1"/>
  <c r="B371" i="1"/>
  <c r="C371" i="1"/>
  <c r="B372" i="1"/>
  <c r="C372" i="1"/>
  <c r="B373" i="1"/>
  <c r="C373" i="1"/>
  <c r="B374" i="1"/>
  <c r="C374" i="1"/>
  <c r="B375" i="1"/>
  <c r="C375" i="1"/>
  <c r="B376" i="1"/>
  <c r="C376" i="1"/>
  <c r="B377" i="1"/>
  <c r="C377" i="1"/>
  <c r="B378" i="1"/>
  <c r="C378" i="1"/>
  <c r="B379" i="1"/>
  <c r="C379" i="1"/>
  <c r="B380" i="1"/>
  <c r="C380" i="1"/>
  <c r="B381" i="1"/>
  <c r="C381" i="1"/>
  <c r="B382" i="1"/>
  <c r="C382" i="1"/>
  <c r="B383" i="1"/>
  <c r="C383" i="1"/>
  <c r="B384" i="1"/>
  <c r="C384" i="1"/>
  <c r="B385" i="1"/>
  <c r="C385" i="1"/>
  <c r="B386" i="1"/>
  <c r="C386" i="1"/>
  <c r="B387" i="1"/>
  <c r="C387" i="1"/>
  <c r="B388" i="1"/>
  <c r="C388" i="1"/>
  <c r="B389" i="1"/>
  <c r="C389" i="1"/>
  <c r="B390" i="1"/>
  <c r="C390" i="1"/>
  <c r="B391" i="1"/>
  <c r="C391" i="1"/>
  <c r="B392" i="1"/>
  <c r="C392" i="1"/>
  <c r="B393" i="1"/>
  <c r="C393" i="1"/>
  <c r="B394" i="1"/>
  <c r="C394" i="1"/>
  <c r="B395" i="1"/>
  <c r="C395" i="1"/>
  <c r="B396" i="1"/>
  <c r="C396" i="1"/>
  <c r="B397" i="1"/>
  <c r="C397" i="1"/>
  <c r="B398" i="1"/>
  <c r="C398" i="1"/>
  <c r="B399" i="1"/>
  <c r="C399" i="1"/>
  <c r="B400" i="1"/>
  <c r="C400" i="1"/>
  <c r="B401" i="1"/>
  <c r="C401" i="1"/>
  <c r="B402" i="1"/>
  <c r="C402" i="1"/>
  <c r="B403" i="1"/>
  <c r="C403" i="1"/>
  <c r="B404" i="1"/>
  <c r="C404" i="1"/>
  <c r="B405" i="1"/>
  <c r="C405" i="1"/>
  <c r="B406" i="1"/>
  <c r="C406" i="1"/>
  <c r="B407" i="1"/>
  <c r="C407" i="1"/>
  <c r="B408" i="1"/>
  <c r="C408" i="1"/>
  <c r="B409" i="1"/>
  <c r="C409" i="1"/>
  <c r="B410" i="1"/>
  <c r="C410" i="1"/>
  <c r="B411" i="1"/>
  <c r="C411" i="1"/>
  <c r="B412" i="1"/>
  <c r="C412" i="1"/>
  <c r="B413" i="1"/>
  <c r="C413" i="1"/>
  <c r="B414" i="1"/>
  <c r="C414" i="1"/>
  <c r="B415" i="1"/>
  <c r="C415" i="1"/>
  <c r="B416" i="1"/>
  <c r="C416" i="1"/>
  <c r="B417" i="1"/>
  <c r="C417" i="1"/>
  <c r="B418" i="1"/>
  <c r="C418" i="1"/>
  <c r="B419" i="1"/>
  <c r="C419" i="1"/>
  <c r="B420" i="1"/>
  <c r="C420" i="1"/>
  <c r="B421" i="1"/>
  <c r="C421" i="1"/>
  <c r="B422" i="1"/>
  <c r="C422" i="1"/>
  <c r="B423" i="1"/>
  <c r="C423" i="1"/>
  <c r="B424" i="1"/>
  <c r="C424" i="1"/>
  <c r="B425" i="1"/>
  <c r="C425" i="1"/>
  <c r="B426" i="1"/>
  <c r="C426" i="1"/>
  <c r="B427" i="1"/>
  <c r="C427" i="1"/>
  <c r="B428" i="1"/>
  <c r="C428" i="1"/>
  <c r="B429" i="1"/>
  <c r="C429" i="1"/>
  <c r="B430" i="1"/>
  <c r="C430" i="1"/>
  <c r="B431" i="1"/>
  <c r="C431" i="1"/>
  <c r="B432" i="1"/>
  <c r="C432" i="1"/>
  <c r="B433" i="1"/>
  <c r="C433" i="1"/>
  <c r="B434" i="1"/>
  <c r="C434" i="1"/>
  <c r="B435" i="1"/>
  <c r="C435" i="1"/>
  <c r="B436" i="1"/>
  <c r="C436" i="1"/>
  <c r="B437" i="1"/>
  <c r="C437" i="1"/>
  <c r="B438" i="1"/>
  <c r="C438" i="1"/>
  <c r="B439" i="1"/>
  <c r="C439" i="1"/>
  <c r="B440" i="1"/>
  <c r="C440" i="1"/>
  <c r="B441" i="1"/>
  <c r="C441" i="1"/>
  <c r="B442" i="1"/>
  <c r="C442" i="1"/>
  <c r="B443" i="1"/>
  <c r="C443" i="1"/>
  <c r="B444" i="1"/>
  <c r="C444" i="1"/>
  <c r="B445" i="1"/>
  <c r="C445" i="1"/>
  <c r="B446" i="1"/>
  <c r="C446" i="1"/>
  <c r="B447" i="1"/>
  <c r="C447" i="1"/>
  <c r="B448" i="1"/>
  <c r="C448" i="1"/>
  <c r="B449" i="1"/>
  <c r="C449" i="1"/>
  <c r="B450" i="1"/>
  <c r="C450" i="1"/>
  <c r="B451" i="1"/>
  <c r="C451" i="1"/>
  <c r="B452" i="1"/>
  <c r="C452" i="1"/>
  <c r="B453" i="1"/>
  <c r="C453" i="1"/>
  <c r="B454" i="1"/>
  <c r="C454" i="1"/>
  <c r="B455" i="1"/>
  <c r="C455" i="1"/>
  <c r="B456" i="1"/>
  <c r="C456" i="1"/>
  <c r="B457" i="1"/>
  <c r="C457" i="1"/>
  <c r="B458" i="1"/>
  <c r="C458" i="1"/>
  <c r="B459" i="1"/>
  <c r="C459" i="1"/>
  <c r="B460" i="1"/>
  <c r="C460" i="1"/>
  <c r="B461" i="1"/>
  <c r="C461" i="1"/>
  <c r="B462" i="1"/>
  <c r="C462" i="1"/>
  <c r="B463" i="1"/>
  <c r="C463" i="1"/>
  <c r="B464" i="1"/>
  <c r="C464" i="1"/>
  <c r="B465" i="1"/>
  <c r="C465" i="1"/>
  <c r="B466" i="1"/>
  <c r="C466" i="1"/>
  <c r="B467" i="1"/>
  <c r="C467" i="1"/>
  <c r="B468" i="1"/>
  <c r="C468" i="1"/>
  <c r="B469" i="1"/>
  <c r="C469" i="1"/>
  <c r="B470" i="1"/>
  <c r="C470" i="1"/>
  <c r="B471" i="1"/>
  <c r="C471" i="1"/>
  <c r="B472" i="1"/>
  <c r="C472" i="1"/>
  <c r="B473" i="1"/>
  <c r="C473" i="1"/>
  <c r="B474" i="1"/>
  <c r="C474" i="1"/>
  <c r="B475" i="1"/>
  <c r="C475" i="1"/>
  <c r="B476" i="1"/>
  <c r="C476" i="1"/>
  <c r="B477" i="1"/>
  <c r="C477" i="1"/>
  <c r="B478" i="1"/>
  <c r="C478" i="1"/>
  <c r="B479" i="1"/>
  <c r="C479" i="1"/>
  <c r="B480" i="1"/>
  <c r="C480" i="1"/>
  <c r="B481" i="1"/>
  <c r="C481" i="1"/>
  <c r="B482" i="1"/>
  <c r="C482" i="1"/>
  <c r="B483" i="1"/>
  <c r="C483" i="1"/>
  <c r="B484" i="1"/>
  <c r="C484" i="1"/>
  <c r="B485" i="1"/>
  <c r="C485" i="1"/>
  <c r="B486" i="1"/>
  <c r="C486" i="1"/>
  <c r="B487" i="1"/>
  <c r="C487" i="1"/>
  <c r="B488" i="1"/>
  <c r="C488" i="1"/>
  <c r="B489" i="1"/>
  <c r="C489" i="1"/>
  <c r="B490" i="1"/>
  <c r="C490" i="1"/>
  <c r="B491" i="1"/>
  <c r="C491" i="1"/>
  <c r="B492" i="1"/>
  <c r="C492" i="1"/>
  <c r="B493" i="1"/>
  <c r="C493" i="1"/>
  <c r="B494" i="1"/>
  <c r="C494" i="1"/>
  <c r="B495" i="1"/>
  <c r="C495" i="1"/>
  <c r="B496" i="1"/>
  <c r="C496" i="1"/>
  <c r="B497" i="1"/>
  <c r="C497" i="1"/>
  <c r="B498" i="1"/>
  <c r="C498" i="1"/>
  <c r="B499" i="1"/>
  <c r="C499" i="1"/>
  <c r="B500" i="1"/>
  <c r="C500" i="1"/>
  <c r="B501" i="1"/>
  <c r="C501" i="1"/>
  <c r="B502" i="1"/>
  <c r="C502" i="1"/>
  <c r="B503" i="1"/>
  <c r="C503" i="1"/>
  <c r="B504" i="1"/>
  <c r="C504" i="1"/>
  <c r="B505" i="1"/>
  <c r="C505" i="1"/>
  <c r="B506" i="1"/>
  <c r="C506" i="1"/>
  <c r="P19" i="1"/>
  <c r="K82" i="1"/>
  <c r="M71" i="1"/>
  <c r="M84" i="1"/>
  <c r="M81" i="1"/>
  <c r="K73" i="1"/>
  <c r="N63" i="1"/>
  <c r="L75" i="1"/>
  <c r="N64" i="1"/>
  <c r="M68" i="1"/>
  <c r="L65" i="1"/>
  <c r="N83" i="1"/>
  <c r="N79" i="1"/>
  <c r="J75" i="1"/>
  <c r="L64" i="1"/>
  <c r="O74" i="1"/>
  <c r="K64" i="1"/>
  <c r="N66" i="1"/>
  <c r="J81" i="1"/>
  <c r="K61" i="1"/>
  <c r="M78" i="1"/>
  <c r="J61" i="1"/>
  <c r="M63" i="1"/>
  <c r="K81" i="1"/>
  <c r="J78" i="1"/>
  <c r="N74" i="1"/>
  <c r="N77" i="1"/>
  <c r="O66" i="1"/>
  <c r="O72" i="1"/>
  <c r="K77" i="1"/>
  <c r="J66" i="1"/>
  <c r="O63" i="1"/>
  <c r="N65" i="1"/>
  <c r="N70" i="1"/>
  <c r="O80" i="1"/>
  <c r="K70" i="1"/>
  <c r="M80" i="1"/>
  <c r="L81" i="1"/>
  <c r="K69" i="1"/>
  <c r="N84" i="1"/>
  <c r="J74" i="1"/>
  <c r="L63" i="1"/>
  <c r="O65" i="1"/>
  <c r="L61" i="1"/>
  <c r="J77" i="1"/>
  <c r="L84" i="1"/>
  <c r="N73" i="1"/>
  <c r="J63" i="1"/>
  <c r="M73" i="1"/>
  <c r="O62" i="1"/>
  <c r="N62" i="1"/>
  <c r="L78" i="1"/>
  <c r="K78" i="1"/>
  <c r="M67" i="1"/>
  <c r="M76" i="1"/>
  <c r="L73" i="1"/>
  <c r="J82" i="1"/>
  <c r="L71" i="1"/>
  <c r="K83" i="1"/>
  <c r="K80" i="1"/>
  <c r="O79" i="1"/>
  <c r="J69" i="1"/>
  <c r="N81" i="1"/>
  <c r="J71" i="1"/>
  <c r="K84" i="1"/>
  <c r="O70" i="1"/>
  <c r="J84" i="1"/>
  <c r="L70" i="1"/>
  <c r="K68" i="1"/>
  <c r="O71" i="1"/>
  <c r="O84" i="1"/>
  <c r="K67" i="1"/>
  <c r="L67" i="1"/>
  <c r="O81" i="1"/>
  <c r="M77" i="1"/>
  <c r="J72" i="1"/>
  <c r="K62" i="1"/>
  <c r="N67" i="1"/>
  <c r="O69" i="1"/>
  <c r="K63" i="1"/>
  <c r="K76" i="1"/>
  <c r="M79" i="1"/>
  <c r="O68" i="1"/>
  <c r="K79" i="1"/>
  <c r="L77" i="1"/>
  <c r="K65" i="1"/>
  <c r="L83" i="1"/>
  <c r="N72" i="1"/>
  <c r="J62" i="1"/>
  <c r="O61" i="1"/>
  <c r="M82" i="1"/>
  <c r="J73" i="1"/>
  <c r="J83" i="1"/>
  <c r="L72" i="1"/>
  <c r="N61" i="1"/>
  <c r="K72" i="1"/>
  <c r="M61" i="1"/>
  <c r="O83" i="1"/>
  <c r="L74" i="1"/>
  <c r="O76" i="1"/>
  <c r="K66" i="1"/>
  <c r="O73" i="1"/>
  <c r="J68" i="1"/>
  <c r="L82" i="1"/>
  <c r="N80" i="1"/>
  <c r="J70" i="1"/>
  <c r="O77" i="1"/>
  <c r="N82" i="1"/>
  <c r="O75" i="1"/>
  <c r="J65" i="1"/>
  <c r="L80" i="1"/>
  <c r="N69" i="1"/>
  <c r="O82" i="1"/>
  <c r="M69" i="1"/>
  <c r="J80" i="1"/>
  <c r="M74" i="1"/>
  <c r="L66" i="1"/>
  <c r="M75" i="1"/>
  <c r="O64" i="1"/>
  <c r="K71" i="1"/>
  <c r="J64" i="1"/>
  <c r="N75" i="1"/>
  <c r="L79" i="1"/>
  <c r="N68" i="1"/>
  <c r="K75" i="1"/>
  <c r="N78" i="1"/>
  <c r="M70" i="1"/>
  <c r="L62" i="1"/>
  <c r="J79" i="1"/>
  <c r="L68" i="1"/>
  <c r="O78" i="1"/>
  <c r="J76" i="1"/>
  <c r="K74" i="1"/>
  <c r="N71" i="1"/>
  <c r="M72" i="1"/>
  <c r="M66" i="1"/>
  <c r="J67" i="1"/>
  <c r="O67" i="1"/>
  <c r="M83" i="1"/>
  <c r="M64" i="1"/>
  <c r="N76" i="1"/>
  <c r="L69" i="1"/>
  <c r="L76" i="1"/>
  <c r="M65" i="1"/>
  <c r="M62" i="1"/>
  <c r="E21" i="2" l="1"/>
  <c r="E153" i="2"/>
  <c r="D506" i="2"/>
  <c r="E506" i="2"/>
  <c r="E22" i="2"/>
  <c r="E314" i="2"/>
  <c r="E49" i="2"/>
  <c r="D71" i="2"/>
  <c r="E70" i="2"/>
  <c r="E117" i="2"/>
  <c r="D401" i="2"/>
  <c r="E401" i="2"/>
  <c r="E66" i="2"/>
  <c r="E106" i="2"/>
  <c r="E120" i="2"/>
  <c r="E134" i="2"/>
  <c r="E362" i="2"/>
  <c r="E234" i="2"/>
  <c r="D496" i="2"/>
  <c r="E496" i="2"/>
  <c r="E298" i="2"/>
  <c r="D330" i="2"/>
  <c r="E330" i="2"/>
  <c r="D481" i="2"/>
  <c r="E481" i="2"/>
  <c r="E154" i="2"/>
  <c r="D430" i="2"/>
  <c r="E430" i="2"/>
  <c r="E320" i="2"/>
  <c r="E130" i="2"/>
  <c r="E168" i="2"/>
  <c r="E37" i="2"/>
  <c r="E50" i="2"/>
  <c r="E90" i="2"/>
  <c r="E104" i="2"/>
  <c r="D170" i="2"/>
  <c r="E247" i="2"/>
  <c r="D247" i="2"/>
  <c r="D254" i="2"/>
  <c r="E254" i="2"/>
  <c r="D410" i="2"/>
  <c r="E410" i="2"/>
  <c r="E432" i="2"/>
  <c r="E446" i="2"/>
  <c r="E289" i="2"/>
  <c r="E82" i="2"/>
  <c r="E56" i="2"/>
  <c r="E24" i="2"/>
  <c r="E98" i="2"/>
  <c r="E138" i="2"/>
  <c r="E150" i="2"/>
  <c r="E157" i="2"/>
  <c r="E177" i="2"/>
  <c r="E209" i="2"/>
  <c r="E224" i="2"/>
  <c r="E242" i="2"/>
  <c r="E240" i="2"/>
  <c r="E321" i="2"/>
  <c r="E497" i="2"/>
  <c r="E69" i="2"/>
  <c r="E129" i="2"/>
  <c r="E283" i="2"/>
  <c r="E400" i="2"/>
  <c r="E42" i="2"/>
  <c r="E162" i="2"/>
  <c r="E378" i="2"/>
  <c r="E393" i="2"/>
  <c r="E58" i="2"/>
  <c r="E72" i="2"/>
  <c r="D113" i="2"/>
  <c r="E113" i="2"/>
  <c r="E226" i="2"/>
  <c r="E225" i="2"/>
  <c r="E241" i="2"/>
  <c r="E342" i="2"/>
  <c r="E256" i="2"/>
  <c r="D26" i="2"/>
  <c r="D42" i="2"/>
  <c r="D58" i="2"/>
  <c r="D74" i="2"/>
  <c r="D90" i="2"/>
  <c r="D106" i="2"/>
  <c r="D122" i="2"/>
  <c r="D138" i="2"/>
  <c r="E233" i="2"/>
  <c r="E313" i="2"/>
  <c r="E489" i="2"/>
  <c r="E417" i="2"/>
  <c r="E385" i="2"/>
  <c r="E360" i="2"/>
  <c r="E193" i="2"/>
  <c r="D225" i="2"/>
  <c r="E416" i="2"/>
  <c r="E384" i="2"/>
  <c r="E192" i="2"/>
  <c r="E73" i="2"/>
  <c r="E27" i="2"/>
  <c r="E75" i="2"/>
  <c r="E123" i="2"/>
  <c r="E474" i="2"/>
  <c r="E440" i="2"/>
  <c r="E350" i="2"/>
  <c r="E318" i="2"/>
  <c r="E137" i="2"/>
  <c r="E167" i="2"/>
  <c r="E172" i="2"/>
  <c r="E180" i="2"/>
  <c r="E188" i="2"/>
  <c r="E196" i="2"/>
  <c r="E204" i="2"/>
  <c r="E212" i="2"/>
  <c r="E220" i="2"/>
  <c r="E227" i="2"/>
  <c r="D257" i="2"/>
  <c r="D272" i="2"/>
  <c r="E285" i="2"/>
  <c r="E293" i="2"/>
  <c r="E300" i="2"/>
  <c r="E308" i="2"/>
  <c r="D338" i="2"/>
  <c r="D352" i="2"/>
  <c r="E359" i="2"/>
  <c r="D367" i="2"/>
  <c r="E380" i="2"/>
  <c r="E388" i="2"/>
  <c r="E395" i="2"/>
  <c r="E403" i="2"/>
  <c r="D418" i="2"/>
  <c r="D440" i="2"/>
  <c r="D447" i="2"/>
  <c r="D455" i="2"/>
  <c r="D462" i="2"/>
  <c r="E475" i="2"/>
  <c r="E483" i="2"/>
  <c r="E465" i="2"/>
  <c r="E25" i="2"/>
  <c r="E43" i="2"/>
  <c r="E91" i="2"/>
  <c r="E139" i="2"/>
  <c r="E263" i="2"/>
  <c r="E468" i="2"/>
  <c r="E12" i="2"/>
  <c r="E23" i="2"/>
  <c r="E28" i="2"/>
  <c r="E39" i="2"/>
  <c r="E44" i="2"/>
  <c r="E55" i="2"/>
  <c r="E60" i="2"/>
  <c r="E71" i="2"/>
  <c r="E76" i="2"/>
  <c r="E87" i="2"/>
  <c r="E92" i="2"/>
  <c r="E103" i="2"/>
  <c r="E108" i="2"/>
  <c r="E119" i="2"/>
  <c r="E124" i="2"/>
  <c r="E135" i="2"/>
  <c r="E140" i="2"/>
  <c r="E149" i="2"/>
  <c r="E163" i="2"/>
  <c r="E173" i="2"/>
  <c r="E181" i="2"/>
  <c r="E189" i="2"/>
  <c r="E197" i="2"/>
  <c r="E205" i="2"/>
  <c r="E213" i="2"/>
  <c r="E221" i="2"/>
  <c r="E228" i="2"/>
  <c r="E235" i="2"/>
  <c r="E243" i="2"/>
  <c r="E279" i="2"/>
  <c r="E301" i="2"/>
  <c r="E315" i="2"/>
  <c r="E323" i="2"/>
  <c r="D353" i="2"/>
  <c r="E389" i="2"/>
  <c r="E396" i="2"/>
  <c r="E404" i="2"/>
  <c r="E447" i="2"/>
  <c r="E455" i="2"/>
  <c r="E469" i="2"/>
  <c r="E476" i="2"/>
  <c r="E484" i="2"/>
  <c r="E491" i="2"/>
  <c r="E499" i="2"/>
  <c r="E337" i="2"/>
  <c r="E208" i="2"/>
  <c r="E176" i="2"/>
  <c r="E11" i="2"/>
  <c r="E59" i="2"/>
  <c r="E107" i="2"/>
  <c r="E343" i="2"/>
  <c r="E431" i="2"/>
  <c r="E13" i="2"/>
  <c r="E29" i="2"/>
  <c r="E45" i="2"/>
  <c r="E61" i="2"/>
  <c r="E77" i="2"/>
  <c r="E93" i="2"/>
  <c r="E109" i="2"/>
  <c r="E125" i="2"/>
  <c r="E250" i="2"/>
  <c r="E265" i="2"/>
  <c r="E309" i="2"/>
  <c r="E331" i="2"/>
  <c r="E375" i="2"/>
  <c r="E411" i="2"/>
  <c r="E426" i="2"/>
  <c r="D449" i="2"/>
  <c r="E470" i="2"/>
  <c r="E507" i="2"/>
  <c r="E494" i="2"/>
  <c r="E366" i="2"/>
  <c r="E304" i="2"/>
  <c r="E238" i="2"/>
  <c r="E89" i="2"/>
  <c r="E458" i="2"/>
  <c r="D54" i="2"/>
  <c r="E53" i="2"/>
  <c r="D86" i="2"/>
  <c r="E85" i="2"/>
  <c r="E143" i="2"/>
  <c r="E144" i="2"/>
  <c r="E152" i="2"/>
  <c r="E291" i="2"/>
  <c r="D328" i="2"/>
  <c r="E498" i="2"/>
  <c r="E482" i="2"/>
  <c r="E466" i="2"/>
  <c r="E450" i="2"/>
  <c r="E402" i="2"/>
  <c r="E370" i="2"/>
  <c r="E290" i="2"/>
  <c r="E161" i="2"/>
  <c r="E118" i="2"/>
  <c r="E54" i="2"/>
  <c r="E266" i="2"/>
  <c r="E170" i="2"/>
  <c r="D20" i="2"/>
  <c r="E19" i="2"/>
  <c r="D36" i="2"/>
  <c r="E35" i="2"/>
  <c r="D52" i="2"/>
  <c r="E51" i="2"/>
  <c r="D68" i="2"/>
  <c r="E67" i="2"/>
  <c r="D84" i="2"/>
  <c r="E83" i="2"/>
  <c r="D100" i="2"/>
  <c r="E99" i="2"/>
  <c r="D116" i="2"/>
  <c r="E115" i="2"/>
  <c r="D132" i="2"/>
  <c r="E131" i="2"/>
  <c r="D142" i="2"/>
  <c r="E141" i="2"/>
  <c r="D156" i="2"/>
  <c r="E155" i="2"/>
  <c r="D165" i="2"/>
  <c r="E164" i="2"/>
  <c r="E175" i="2"/>
  <c r="E183" i="2"/>
  <c r="E191" i="2"/>
  <c r="E199" i="2"/>
  <c r="E207" i="2"/>
  <c r="E215" i="2"/>
  <c r="E237" i="2"/>
  <c r="E251" i="2"/>
  <c r="E259" i="2"/>
  <c r="E303" i="2"/>
  <c r="E317" i="2"/>
  <c r="E325" i="2"/>
  <c r="E332" i="2"/>
  <c r="D341" i="2"/>
  <c r="E340" i="2"/>
  <c r="E383" i="2"/>
  <c r="E391" i="2"/>
  <c r="E412" i="2"/>
  <c r="E420" i="2"/>
  <c r="E427" i="2"/>
  <c r="E435" i="2"/>
  <c r="E471" i="2"/>
  <c r="E493" i="2"/>
  <c r="D502" i="2"/>
  <c r="E501" i="2"/>
  <c r="E508" i="2"/>
  <c r="E505" i="2"/>
  <c r="E457" i="2"/>
  <c r="E425" i="2"/>
  <c r="E409" i="2"/>
  <c r="E377" i="2"/>
  <c r="E345" i="2"/>
  <c r="E329" i="2"/>
  <c r="E297" i="2"/>
  <c r="E281" i="2"/>
  <c r="E249" i="2"/>
  <c r="E217" i="2"/>
  <c r="E201" i="2"/>
  <c r="E185" i="2"/>
  <c r="E169" i="2"/>
  <c r="E146" i="2"/>
  <c r="E105" i="2"/>
  <c r="E41" i="2"/>
  <c r="D160" i="2"/>
  <c r="E159" i="2"/>
  <c r="D464" i="2"/>
  <c r="E463" i="2"/>
  <c r="E282" i="2"/>
  <c r="D10" i="2"/>
  <c r="E9" i="2"/>
  <c r="D15" i="2"/>
  <c r="E16" i="2"/>
  <c r="D31" i="2"/>
  <c r="E32" i="2"/>
  <c r="D47" i="2"/>
  <c r="E48" i="2"/>
  <c r="D63" i="2"/>
  <c r="E64" i="2"/>
  <c r="D79" i="2"/>
  <c r="E80" i="2"/>
  <c r="D95" i="2"/>
  <c r="E96" i="2"/>
  <c r="D111" i="2"/>
  <c r="E112" i="2"/>
  <c r="D127" i="2"/>
  <c r="E128" i="2"/>
  <c r="D161" i="2"/>
  <c r="E160" i="2"/>
  <c r="D224" i="2"/>
  <c r="E223" i="2"/>
  <c r="D232" i="2"/>
  <c r="E231" i="2"/>
  <c r="D246" i="2"/>
  <c r="E245" i="2"/>
  <c r="D253" i="2"/>
  <c r="E252" i="2"/>
  <c r="D261" i="2"/>
  <c r="E260" i="2"/>
  <c r="D268" i="2"/>
  <c r="E267" i="2"/>
  <c r="D276" i="2"/>
  <c r="E275" i="2"/>
  <c r="D312" i="2"/>
  <c r="E311" i="2"/>
  <c r="D334" i="2"/>
  <c r="E333" i="2"/>
  <c r="D348" i="2"/>
  <c r="E347" i="2"/>
  <c r="D356" i="2"/>
  <c r="E355" i="2"/>
  <c r="D393" i="2"/>
  <c r="D400" i="2"/>
  <c r="E399" i="2"/>
  <c r="D414" i="2"/>
  <c r="E413" i="2"/>
  <c r="D422" i="2"/>
  <c r="E421" i="2"/>
  <c r="D429" i="2"/>
  <c r="E428" i="2"/>
  <c r="D437" i="2"/>
  <c r="E436" i="2"/>
  <c r="D473" i="2"/>
  <c r="D480" i="2"/>
  <c r="E479" i="2"/>
  <c r="D488" i="2"/>
  <c r="E487" i="2"/>
  <c r="D456" i="2"/>
  <c r="E488" i="2"/>
  <c r="E472" i="2"/>
  <c r="E424" i="2"/>
  <c r="E408" i="2"/>
  <c r="E392" i="2"/>
  <c r="E344" i="2"/>
  <c r="E312" i="2"/>
  <c r="E264" i="2"/>
  <c r="E248" i="2"/>
  <c r="E232" i="2"/>
  <c r="E216" i="2"/>
  <c r="E200" i="2"/>
  <c r="E184" i="2"/>
  <c r="E166" i="2"/>
  <c r="E102" i="2"/>
  <c r="E38" i="2"/>
  <c r="D152" i="2"/>
  <c r="E151" i="2"/>
  <c r="E15" i="2"/>
  <c r="E20" i="2"/>
  <c r="E31" i="2"/>
  <c r="E36" i="2"/>
  <c r="E47" i="2"/>
  <c r="E52" i="2"/>
  <c r="E63" i="2"/>
  <c r="E68" i="2"/>
  <c r="E79" i="2"/>
  <c r="E84" i="2"/>
  <c r="E95" i="2"/>
  <c r="E100" i="2"/>
  <c r="E111" i="2"/>
  <c r="E116" i="2"/>
  <c r="E127" i="2"/>
  <c r="E132" i="2"/>
  <c r="E147" i="2"/>
  <c r="E156" i="2"/>
  <c r="E165" i="2"/>
  <c r="E239" i="2"/>
  <c r="E253" i="2"/>
  <c r="E268" i="2"/>
  <c r="E276" i="2"/>
  <c r="E319" i="2"/>
  <c r="E327" i="2"/>
  <c r="D335" i="2"/>
  <c r="E341" i="2"/>
  <c r="E348" i="2"/>
  <c r="E356" i="2"/>
  <c r="E363" i="2"/>
  <c r="E371" i="2"/>
  <c r="E407" i="2"/>
  <c r="D415" i="2"/>
  <c r="E429" i="2"/>
  <c r="E443" i="2"/>
  <c r="E451" i="2"/>
  <c r="E495" i="2"/>
  <c r="E503" i="2"/>
  <c r="E502" i="2"/>
  <c r="E454" i="2"/>
  <c r="E438" i="2"/>
  <c r="E422" i="2"/>
  <c r="E406" i="2"/>
  <c r="E374" i="2"/>
  <c r="E358" i="2"/>
  <c r="E326" i="2"/>
  <c r="E246" i="2"/>
  <c r="E142" i="2"/>
  <c r="E121" i="2"/>
  <c r="E78" i="2"/>
  <c r="E57" i="2"/>
  <c r="E14" i="2"/>
  <c r="D273" i="2"/>
  <c r="D287" i="2"/>
  <c r="D368" i="2"/>
  <c r="D382" i="2"/>
  <c r="D463" i="2"/>
  <c r="E387" i="2"/>
  <c r="E379" i="2"/>
  <c r="E307" i="2"/>
  <c r="E299" i="2"/>
  <c r="E219" i="2"/>
  <c r="E211" i="2"/>
  <c r="E203" i="2"/>
  <c r="E195" i="2"/>
  <c r="E187" i="2"/>
  <c r="E179" i="2"/>
  <c r="E171" i="2"/>
  <c r="D262" i="2"/>
  <c r="D448" i="2"/>
  <c r="E439" i="2"/>
  <c r="E367" i="2"/>
  <c r="E351" i="2"/>
  <c r="E271" i="2"/>
  <c r="E255" i="2"/>
  <c r="D263" i="2"/>
  <c r="D270" i="2"/>
  <c r="D336" i="2"/>
  <c r="D498" i="2"/>
  <c r="E461" i="2"/>
  <c r="E453" i="2"/>
  <c r="E445" i="2"/>
  <c r="E381" i="2"/>
  <c r="E373" i="2"/>
  <c r="E365" i="2"/>
  <c r="E277" i="2"/>
  <c r="E261" i="2"/>
  <c r="D18" i="2"/>
  <c r="D22" i="2"/>
  <c r="D34" i="2"/>
  <c r="D50" i="2"/>
  <c r="D102" i="2"/>
  <c r="D118" i="2"/>
  <c r="D134" i="2"/>
  <c r="D145" i="2"/>
  <c r="D265" i="2"/>
  <c r="D345" i="2"/>
  <c r="E460" i="2"/>
  <c r="E292" i="2"/>
  <c r="E284" i="2"/>
  <c r="D8" i="3"/>
  <c r="D329" i="2"/>
  <c r="D135" i="2"/>
  <c r="D168" i="2"/>
  <c r="D470" i="2"/>
  <c r="D70" i="2"/>
  <c r="D144" i="2"/>
  <c r="D24" i="2"/>
  <c r="D40" i="2"/>
  <c r="D56" i="2"/>
  <c r="D72" i="2"/>
  <c r="D88" i="2"/>
  <c r="D105" i="2"/>
  <c r="D121" i="2"/>
  <c r="D137" i="2"/>
  <c r="D151" i="2"/>
  <c r="D176" i="2"/>
  <c r="D183" i="2"/>
  <c r="D192" i="2"/>
  <c r="D199" i="2"/>
  <c r="D208" i="2"/>
  <c r="D223" i="2"/>
  <c r="D231" i="2"/>
  <c r="D238" i="2"/>
  <c r="D252" i="2"/>
  <c r="D260" i="2"/>
  <c r="D267" i="2"/>
  <c r="D275" i="2"/>
  <c r="D311" i="2"/>
  <c r="D318" i="2"/>
  <c r="D326" i="2"/>
  <c r="D333" i="2"/>
  <c r="D347" i="2"/>
  <c r="D355" i="2"/>
  <c r="D362" i="2"/>
  <c r="D370" i="2"/>
  <c r="D406" i="2"/>
  <c r="D413" i="2"/>
  <c r="D421" i="2"/>
  <c r="D428" i="2"/>
  <c r="D436" i="2"/>
  <c r="D442" i="2"/>
  <c r="D450" i="2"/>
  <c r="D465" i="2"/>
  <c r="D494" i="2"/>
  <c r="D21" i="2"/>
  <c r="D37" i="2"/>
  <c r="D53" i="2"/>
  <c r="D69" i="2"/>
  <c r="D85" i="2"/>
  <c r="D101" i="2"/>
  <c r="D117" i="2"/>
  <c r="D133" i="2"/>
  <c r="D143" i="2"/>
  <c r="D178" i="2"/>
  <c r="D186" i="2"/>
  <c r="D194" i="2"/>
  <c r="D202" i="2"/>
  <c r="D210" i="2"/>
  <c r="D218" i="2"/>
  <c r="D240" i="2"/>
  <c r="D269" i="2"/>
  <c r="D283" i="2"/>
  <c r="D291" i="2"/>
  <c r="D298" i="2"/>
  <c r="D306" i="2"/>
  <c r="D320" i="2"/>
  <c r="D342" i="2"/>
  <c r="D349" i="2"/>
  <c r="D357" i="2"/>
  <c r="D364" i="2"/>
  <c r="D372" i="2"/>
  <c r="D378" i="2"/>
  <c r="D386" i="2"/>
  <c r="D423" i="2"/>
  <c r="D459" i="2"/>
  <c r="D467" i="2"/>
  <c r="D504" i="2"/>
  <c r="D32" i="2"/>
  <c r="D33" i="2"/>
  <c r="D80" i="2"/>
  <c r="D81" i="2"/>
  <c r="D96" i="2"/>
  <c r="D97" i="2"/>
  <c r="D242" i="2"/>
  <c r="D241" i="2"/>
  <c r="D322" i="2"/>
  <c r="D321" i="2"/>
  <c r="D344" i="2"/>
  <c r="D343" i="2"/>
  <c r="D424" i="2"/>
  <c r="D425" i="2"/>
  <c r="D431" i="2"/>
  <c r="D432" i="2"/>
  <c r="D490" i="2"/>
  <c r="D489" i="2"/>
  <c r="D248" i="2"/>
  <c r="D438" i="2"/>
  <c r="D350" i="2"/>
  <c r="D271" i="2"/>
  <c r="D65" i="2"/>
  <c r="D128" i="2"/>
  <c r="D264" i="2"/>
  <c r="D313" i="2"/>
  <c r="D49" i="2"/>
  <c r="D48" i="2"/>
  <c r="D166" i="2"/>
  <c r="D167" i="2"/>
  <c r="D416" i="2"/>
  <c r="D337" i="2"/>
  <c r="D38" i="2"/>
  <c r="D16" i="2"/>
  <c r="D112" i="2"/>
  <c r="D233" i="2"/>
  <c r="D255" i="2"/>
  <c r="D159" i="2"/>
  <c r="D23" i="2"/>
  <c r="D358" i="2"/>
  <c r="D497" i="2"/>
  <c r="D66" i="2"/>
  <c r="D82" i="2"/>
  <c r="D98" i="2"/>
  <c r="D114" i="2"/>
  <c r="D130" i="2"/>
  <c r="D154" i="2"/>
  <c r="D87" i="2"/>
  <c r="D103" i="2"/>
  <c r="D120" i="2"/>
  <c r="D158" i="2"/>
  <c r="D250" i="2"/>
  <c r="D258" i="2"/>
  <c r="D279" i="2"/>
  <c r="D286" i="2"/>
  <c r="D294" i="2"/>
  <c r="D331" i="2"/>
  <c r="D339" i="2"/>
  <c r="D360" i="2"/>
  <c r="D375" i="2"/>
  <c r="D381" i="2"/>
  <c r="D389" i="2"/>
  <c r="D411" i="2"/>
  <c r="D419" i="2"/>
  <c r="D426" i="2"/>
  <c r="D434" i="2"/>
  <c r="D469" i="2"/>
  <c r="D507" i="2"/>
  <c r="D409" i="2"/>
  <c r="D148" i="2"/>
  <c r="D157" i="2"/>
  <c r="D277" i="2"/>
  <c r="D215" i="2"/>
  <c r="D288" i="2"/>
  <c r="D296" i="2"/>
  <c r="D303" i="2"/>
  <c r="D376" i="2"/>
  <c r="D383" i="2"/>
  <c r="D391" i="2"/>
  <c r="D398" i="2"/>
  <c r="D471" i="2"/>
  <c r="D478" i="2"/>
  <c r="D486" i="2"/>
  <c r="D153" i="2"/>
  <c r="D119" i="2"/>
  <c r="D505" i="2"/>
  <c r="D11" i="2"/>
  <c r="D27" i="2"/>
  <c r="D43" i="2"/>
  <c r="D59" i="2"/>
  <c r="D75" i="2"/>
  <c r="D91" i="2"/>
  <c r="D107" i="2"/>
  <c r="D123" i="2"/>
  <c r="D139" i="2"/>
  <c r="D162" i="2"/>
  <c r="D171" i="2"/>
  <c r="D179" i="2"/>
  <c r="D187" i="2"/>
  <c r="D195" i="2"/>
  <c r="D203" i="2"/>
  <c r="D211" i="2"/>
  <c r="D219" i="2"/>
  <c r="D226" i="2"/>
  <c r="D284" i="2"/>
  <c r="D292" i="2"/>
  <c r="D299" i="2"/>
  <c r="D307" i="2"/>
  <c r="D365" i="2"/>
  <c r="D373" i="2"/>
  <c r="D379" i="2"/>
  <c r="D387" i="2"/>
  <c r="D394" i="2"/>
  <c r="D402" i="2"/>
  <c r="D444" i="2"/>
  <c r="D452" i="2"/>
  <c r="D460" i="2"/>
  <c r="D468" i="2"/>
  <c r="D474" i="2"/>
  <c r="D482" i="2"/>
  <c r="D479" i="2"/>
  <c r="D207" i="2"/>
  <c r="D191" i="2"/>
  <c r="D175" i="2"/>
  <c r="D136" i="2"/>
  <c r="D25" i="2"/>
  <c r="D9" i="2"/>
  <c r="D399" i="2"/>
  <c r="D384" i="2"/>
  <c r="D369" i="2"/>
  <c r="D289" i="2"/>
  <c r="D41" i="2"/>
  <c r="D304" i="2"/>
  <c r="D169" i="2"/>
  <c r="D57" i="2"/>
  <c r="D472" i="2"/>
  <c r="D457" i="2"/>
  <c r="D441" i="2"/>
  <c r="D216" i="2"/>
  <c r="D200" i="2"/>
  <c r="D184" i="2"/>
  <c r="D73" i="2"/>
  <c r="D487" i="2"/>
  <c r="D392" i="2"/>
  <c r="D89" i="2"/>
  <c r="D377" i="2"/>
  <c r="D361" i="2"/>
  <c r="D297" i="2"/>
  <c r="D281" i="2"/>
  <c r="D28" i="2"/>
  <c r="D29" i="2"/>
  <c r="D44" i="2"/>
  <c r="D45" i="2"/>
  <c r="D60" i="2"/>
  <c r="D61" i="2"/>
  <c r="D76" i="2"/>
  <c r="D77" i="2"/>
  <c r="D92" i="2"/>
  <c r="D93" i="2"/>
  <c r="D124" i="2"/>
  <c r="D125" i="2"/>
  <c r="D140" i="2"/>
  <c r="D141" i="2"/>
  <c r="D149" i="2"/>
  <c r="D150" i="2"/>
  <c r="D163" i="2"/>
  <c r="D164" i="2"/>
  <c r="D173" i="2"/>
  <c r="D174" i="2"/>
  <c r="D181" i="2"/>
  <c r="D182" i="2"/>
  <c r="D189" i="2"/>
  <c r="D190" i="2"/>
  <c r="D197" i="2"/>
  <c r="D198" i="2"/>
  <c r="D205" i="2"/>
  <c r="D206" i="2"/>
  <c r="D213" i="2"/>
  <c r="D214" i="2"/>
  <c r="D228" i="2"/>
  <c r="D229" i="2"/>
  <c r="D235" i="2"/>
  <c r="D236" i="2"/>
  <c r="D243" i="2"/>
  <c r="D244" i="2"/>
  <c r="D301" i="2"/>
  <c r="D302" i="2"/>
  <c r="D315" i="2"/>
  <c r="D316" i="2"/>
  <c r="D323" i="2"/>
  <c r="D324" i="2"/>
  <c r="D396" i="2"/>
  <c r="D397" i="2"/>
  <c r="D404" i="2"/>
  <c r="D405" i="2"/>
  <c r="D476" i="2"/>
  <c r="D477" i="2"/>
  <c r="D484" i="2"/>
  <c r="D485" i="2"/>
  <c r="D491" i="2"/>
  <c r="D492" i="2"/>
  <c r="D499" i="2"/>
  <c r="D500" i="2"/>
  <c r="D390" i="2"/>
  <c r="D280" i="2"/>
  <c r="D104" i="2"/>
  <c r="D12" i="2"/>
  <c r="D13" i="2"/>
  <c r="D108" i="2"/>
  <c r="D109" i="2"/>
  <c r="D221" i="2"/>
  <c r="D222" i="2"/>
  <c r="D14" i="2"/>
  <c r="D19" i="2"/>
  <c r="D30" i="2"/>
  <c r="D35" i="2"/>
  <c r="D46" i="2"/>
  <c r="D51" i="2"/>
  <c r="D62" i="2"/>
  <c r="D67" i="2"/>
  <c r="D78" i="2"/>
  <c r="D83" i="2"/>
  <c r="D94" i="2"/>
  <c r="D99" i="2"/>
  <c r="D110" i="2"/>
  <c r="D115" i="2"/>
  <c r="D126" i="2"/>
  <c r="D131" i="2"/>
  <c r="D146" i="2"/>
  <c r="D155" i="2"/>
  <c r="D230" i="2"/>
  <c r="D237" i="2"/>
  <c r="D245" i="2"/>
  <c r="D251" i="2"/>
  <c r="D259" i="2"/>
  <c r="D266" i="2"/>
  <c r="D274" i="2"/>
  <c r="D309" i="2"/>
  <c r="D310" i="2"/>
  <c r="D317" i="2"/>
  <c r="D325" i="2"/>
  <c r="D332" i="2"/>
  <c r="D340" i="2"/>
  <c r="D346" i="2"/>
  <c r="D354" i="2"/>
  <c r="D412" i="2"/>
  <c r="D420" i="2"/>
  <c r="D427" i="2"/>
  <c r="D435" i="2"/>
  <c r="D493" i="2"/>
  <c r="D501" i="2"/>
  <c r="D508" i="2"/>
  <c r="D433" i="2"/>
  <c r="D295" i="2"/>
  <c r="D453" i="2"/>
  <c r="D445" i="2"/>
  <c r="D9" i="1"/>
  <c r="O75" i="2"/>
  <c r="M74" i="2"/>
  <c r="K73" i="2"/>
  <c r="O71" i="2"/>
  <c r="M70" i="2"/>
  <c r="K69" i="2"/>
  <c r="O67" i="2"/>
  <c r="M66" i="2"/>
  <c r="N75" i="2"/>
  <c r="L74" i="2"/>
  <c r="J73" i="2"/>
  <c r="N71" i="2"/>
  <c r="L70" i="2"/>
  <c r="J69" i="2"/>
  <c r="N67" i="2"/>
  <c r="L66" i="2"/>
  <c r="M75" i="2"/>
  <c r="K74" i="2"/>
  <c r="O72" i="2"/>
  <c r="M71" i="2"/>
  <c r="K70" i="2"/>
  <c r="O68" i="2"/>
  <c r="M67" i="2"/>
  <c r="K66" i="2"/>
  <c r="L75" i="2"/>
  <c r="J74" i="2"/>
  <c r="N72" i="2"/>
  <c r="L71" i="2"/>
  <c r="J70" i="2"/>
  <c r="N68" i="2"/>
  <c r="L67" i="2"/>
  <c r="J66" i="2"/>
  <c r="K75" i="2"/>
  <c r="O73" i="2"/>
  <c r="M72" i="2"/>
  <c r="K71" i="2"/>
  <c r="O69" i="2"/>
  <c r="M68" i="2"/>
  <c r="K67" i="2"/>
  <c r="J75" i="2"/>
  <c r="N73" i="2"/>
  <c r="L72" i="2"/>
  <c r="J71" i="2"/>
  <c r="N69" i="2"/>
  <c r="L68" i="2"/>
  <c r="J67" i="2"/>
  <c r="K72" i="2"/>
  <c r="N74" i="2"/>
  <c r="J68" i="2"/>
  <c r="J72" i="2"/>
  <c r="M73" i="2"/>
  <c r="L73" i="2"/>
  <c r="L69" i="2"/>
  <c r="O74" i="2"/>
  <c r="O70" i="2"/>
  <c r="M69" i="2"/>
  <c r="K68" i="2"/>
  <c r="O66" i="2"/>
  <c r="N70" i="2"/>
  <c r="N66" i="2"/>
  <c r="J41" i="2"/>
  <c r="N51" i="2"/>
  <c r="M40" i="2"/>
  <c r="O39" i="2"/>
  <c r="L37" i="2"/>
  <c r="N50" i="2"/>
  <c r="O38" i="2"/>
  <c r="M49" i="2"/>
  <c r="K60" i="2"/>
  <c r="M56" i="2"/>
  <c r="K57" i="2"/>
  <c r="N41" i="2"/>
  <c r="L52" i="2"/>
  <c r="J38" i="2"/>
  <c r="N48" i="2"/>
  <c r="L59" i="2"/>
  <c r="K46" i="2"/>
  <c r="O56" i="2"/>
  <c r="K24" i="2"/>
  <c r="S23" i="2"/>
  <c r="L42" i="2"/>
  <c r="J53" i="2"/>
  <c r="K43" i="2"/>
  <c r="M42" i="2"/>
  <c r="J40" i="2"/>
  <c r="J52" i="2"/>
  <c r="O50" i="2"/>
  <c r="K39" i="2"/>
  <c r="M38" i="2"/>
  <c r="M58" i="2"/>
  <c r="J43" i="2"/>
  <c r="N53" i="2"/>
  <c r="L39" i="2"/>
  <c r="J50" i="2"/>
  <c r="N60" i="2"/>
  <c r="M47" i="2"/>
  <c r="K58" i="2"/>
  <c r="K26" i="2"/>
  <c r="S24" i="2"/>
  <c r="N43" i="2"/>
  <c r="O45" i="2"/>
  <c r="K45" i="2"/>
  <c r="N42" i="2"/>
  <c r="L53" i="2"/>
  <c r="M41" i="2"/>
  <c r="K52" i="2"/>
  <c r="K41" i="2"/>
  <c r="N38" i="2"/>
  <c r="L44" i="2"/>
  <c r="N40" i="2"/>
  <c r="K38" i="2"/>
  <c r="M59" i="2"/>
  <c r="K29" i="2"/>
  <c r="K40" i="2"/>
  <c r="L54" i="2"/>
  <c r="O41" i="2"/>
  <c r="J55" i="2"/>
  <c r="L51" i="2"/>
  <c r="O48" i="2"/>
  <c r="K31" i="2"/>
  <c r="J45" i="2"/>
  <c r="N55" i="2"/>
  <c r="M48" i="2"/>
  <c r="O47" i="2"/>
  <c r="J44" i="2"/>
  <c r="O42" i="2"/>
  <c r="M53" i="2"/>
  <c r="M44" i="2"/>
  <c r="O43" i="2"/>
  <c r="L41" i="2"/>
  <c r="N45" i="2"/>
  <c r="L56" i="2"/>
  <c r="N52" i="2"/>
  <c r="K50" i="2"/>
  <c r="O60" i="2"/>
  <c r="N23" i="2"/>
  <c r="K51" i="2"/>
  <c r="O54" i="2"/>
  <c r="M46" i="2"/>
  <c r="N57" i="2"/>
  <c r="O40" i="2"/>
  <c r="L57" i="2"/>
  <c r="N54" i="2"/>
  <c r="M39" i="2"/>
  <c r="L46" i="2"/>
  <c r="K44" i="2"/>
  <c r="J47" i="2"/>
  <c r="J54" i="2"/>
  <c r="N26" i="2"/>
  <c r="K49" i="2"/>
  <c r="J42" i="2"/>
  <c r="K59" i="2"/>
  <c r="J57" i="2"/>
  <c r="M50" i="2"/>
  <c r="L45" i="2"/>
  <c r="J56" i="2"/>
  <c r="K47" i="2"/>
  <c r="N58" i="2"/>
  <c r="L43" i="2"/>
  <c r="M51" i="2"/>
  <c r="J37" i="2"/>
  <c r="L58" i="2"/>
  <c r="K53" i="2"/>
  <c r="M45" i="2"/>
  <c r="N37" i="2"/>
  <c r="J59" i="2"/>
  <c r="L55" i="2"/>
  <c r="O52" i="2"/>
  <c r="N25" i="2"/>
  <c r="L38" i="2"/>
  <c r="J49" i="2"/>
  <c r="N59" i="2"/>
  <c r="O57" i="2"/>
  <c r="O55" i="2"/>
  <c r="J48" i="2"/>
  <c r="J60" i="2"/>
  <c r="O46" i="2"/>
  <c r="M57" i="2"/>
  <c r="M52" i="2"/>
  <c r="O51" i="2"/>
  <c r="J39" i="2"/>
  <c r="N49" i="2"/>
  <c r="L60" i="2"/>
  <c r="J46" i="2"/>
  <c r="N56" i="2"/>
  <c r="M43" i="2"/>
  <c r="K54" i="2"/>
  <c r="K32" i="2"/>
  <c r="K30" i="2"/>
  <c r="N39" i="2"/>
  <c r="L50" i="2"/>
  <c r="O37" i="2"/>
  <c r="K37" i="2"/>
  <c r="O59" i="2"/>
  <c r="L49" i="2"/>
  <c r="M37" i="2"/>
  <c r="K48" i="2"/>
  <c r="O58" i="2"/>
  <c r="K55" i="2"/>
  <c r="M54" i="2"/>
  <c r="L40" i="2"/>
  <c r="J51" i="2"/>
  <c r="M60" i="2"/>
  <c r="L47" i="2"/>
  <c r="J58" i="2"/>
  <c r="O44" i="2"/>
  <c r="M55" i="2"/>
  <c r="S22" i="2"/>
  <c r="K25" i="2"/>
  <c r="K28" i="2"/>
  <c r="N47" i="2"/>
  <c r="O53" i="2"/>
  <c r="N46" i="2"/>
  <c r="K56" i="2"/>
  <c r="O49" i="2"/>
  <c r="L48" i="2"/>
  <c r="N44" i="2"/>
  <c r="K42" i="2"/>
  <c r="K23" i="2"/>
  <c r="D9" i="3" l="1"/>
  <c r="T24" i="2"/>
  <c r="T23" i="2"/>
  <c r="O25" i="2"/>
  <c r="O23" i="2"/>
  <c r="T22" i="2"/>
  <c r="O26" i="2"/>
  <c r="D10" i="1"/>
  <c r="D10" i="3" l="1"/>
  <c r="D11" i="1"/>
  <c r="D11" i="3" l="1"/>
  <c r="D12" i="1"/>
  <c r="D12" i="3" l="1"/>
  <c r="D13" i="1"/>
  <c r="D13" i="3" l="1"/>
  <c r="D14" i="1"/>
  <c r="D14" i="3" l="1"/>
  <c r="D15" i="1"/>
  <c r="D15" i="3" l="1"/>
  <c r="D16" i="1"/>
  <c r="D16" i="3" l="1"/>
  <c r="D17" i="1"/>
  <c r="D17" i="3" l="1"/>
  <c r="D18" i="1"/>
  <c r="D18" i="3" l="1"/>
  <c r="D19" i="1"/>
  <c r="D19" i="3" l="1"/>
  <c r="D20" i="1"/>
  <c r="D20" i="3" l="1"/>
  <c r="D21" i="1"/>
  <c r="D21" i="3" l="1"/>
  <c r="D22" i="1"/>
  <c r="D22" i="3" l="1"/>
  <c r="D23" i="1"/>
  <c r="D23" i="3" l="1"/>
  <c r="D24" i="1"/>
  <c r="D24" i="3" l="1"/>
  <c r="D25" i="1"/>
  <c r="D25" i="3" l="1"/>
  <c r="D26" i="1"/>
  <c r="D26" i="3" l="1"/>
  <c r="D27" i="1"/>
  <c r="D27" i="3" l="1"/>
  <c r="D28" i="1"/>
  <c r="D28" i="3" l="1"/>
  <c r="D29" i="1"/>
  <c r="D29" i="3" l="1"/>
  <c r="D30" i="1"/>
  <c r="D30" i="3" l="1"/>
  <c r="D31" i="1"/>
  <c r="D31" i="3" l="1"/>
  <c r="D32" i="1"/>
  <c r="D32" i="3" l="1"/>
  <c r="D33" i="1"/>
  <c r="D33" i="3" l="1"/>
  <c r="D34" i="1"/>
  <c r="D34" i="3" l="1"/>
  <c r="D35" i="1"/>
  <c r="D35" i="3" l="1"/>
  <c r="D36" i="1"/>
  <c r="D36" i="3" l="1"/>
  <c r="D37" i="1"/>
  <c r="D37" i="3" l="1"/>
  <c r="D38" i="1"/>
  <c r="D38" i="3" l="1"/>
  <c r="D39" i="1"/>
  <c r="D39" i="3" l="1"/>
  <c r="D40" i="1"/>
  <c r="D40" i="3" l="1"/>
  <c r="D41" i="1"/>
  <c r="D41" i="3" l="1"/>
  <c r="D42" i="1"/>
  <c r="D42" i="3" l="1"/>
  <c r="D43" i="1"/>
  <c r="D43" i="3" l="1"/>
  <c r="D44" i="1"/>
  <c r="D44" i="3" l="1"/>
  <c r="D45" i="1"/>
  <c r="D45" i="3" l="1"/>
  <c r="D46" i="1"/>
  <c r="D46" i="3" l="1"/>
  <c r="D47" i="1"/>
  <c r="D47" i="3" l="1"/>
  <c r="D48" i="1"/>
  <c r="D48" i="3" l="1"/>
  <c r="D49" i="1"/>
  <c r="D49" i="3" l="1"/>
  <c r="D50" i="1"/>
  <c r="D50" i="3" l="1"/>
  <c r="D51" i="1"/>
  <c r="D51" i="3" l="1"/>
  <c r="D52" i="1"/>
  <c r="D52" i="3" l="1"/>
  <c r="D53" i="1"/>
  <c r="D53" i="3" l="1"/>
  <c r="D54" i="1"/>
  <c r="D54" i="3" l="1"/>
  <c r="D55" i="1"/>
  <c r="D55" i="3" l="1"/>
  <c r="D56" i="1"/>
  <c r="D56" i="3" l="1"/>
  <c r="D57" i="1"/>
  <c r="D57" i="3" l="1"/>
  <c r="D58" i="1"/>
  <c r="D58" i="3" l="1"/>
  <c r="D59" i="1"/>
  <c r="D59" i="3" l="1"/>
  <c r="D60" i="1"/>
  <c r="D60" i="3" l="1"/>
  <c r="D61" i="1"/>
  <c r="D61" i="3" l="1"/>
  <c r="D62" i="1"/>
  <c r="D62" i="3" l="1"/>
  <c r="D63" i="1"/>
  <c r="D63" i="3" l="1"/>
  <c r="D64" i="1"/>
  <c r="D64" i="3" l="1"/>
  <c r="D65" i="1"/>
  <c r="D65" i="3" l="1"/>
  <c r="D66" i="1"/>
  <c r="D66" i="3" l="1"/>
  <c r="D67" i="1"/>
  <c r="D67" i="3" l="1"/>
  <c r="D68" i="1"/>
  <c r="D68" i="3" l="1"/>
  <c r="D69" i="1"/>
  <c r="D69" i="3" l="1"/>
  <c r="D70" i="1"/>
  <c r="D70" i="3" l="1"/>
  <c r="D71" i="1"/>
  <c r="D71" i="3" l="1"/>
  <c r="D72" i="1"/>
  <c r="D72" i="3" l="1"/>
  <c r="D73" i="1"/>
  <c r="D73" i="3" l="1"/>
  <c r="D74" i="1"/>
  <c r="D74" i="3" l="1"/>
  <c r="D75" i="1"/>
  <c r="D75" i="3" l="1"/>
  <c r="D76" i="1"/>
  <c r="D76" i="3" l="1"/>
  <c r="D77" i="1"/>
  <c r="D77" i="3" l="1"/>
  <c r="D78" i="1"/>
  <c r="D78" i="3" l="1"/>
  <c r="D79" i="1"/>
  <c r="D79" i="3" l="1"/>
  <c r="D80" i="1"/>
  <c r="D80" i="3" l="1"/>
  <c r="D81" i="1"/>
  <c r="D81" i="3" l="1"/>
  <c r="D82" i="1"/>
  <c r="D82" i="3" l="1"/>
  <c r="D83" i="1"/>
  <c r="D83" i="3" l="1"/>
  <c r="D84" i="1"/>
  <c r="D84" i="3" l="1"/>
  <c r="D85" i="1"/>
  <c r="D85" i="3" l="1"/>
  <c r="D86" i="1"/>
  <c r="D86" i="3" l="1"/>
  <c r="D87" i="1"/>
  <c r="D87" i="3" l="1"/>
  <c r="D88" i="1"/>
  <c r="D88" i="3" l="1"/>
  <c r="D89" i="1"/>
  <c r="D89" i="3" l="1"/>
  <c r="D90" i="1"/>
  <c r="D90" i="3" l="1"/>
  <c r="D91" i="1"/>
  <c r="D91" i="3" l="1"/>
  <c r="D92" i="1"/>
  <c r="D92" i="3" l="1"/>
  <c r="D93" i="1"/>
  <c r="D93" i="3" l="1"/>
  <c r="D94" i="1"/>
  <c r="D94" i="3" l="1"/>
  <c r="D95" i="1"/>
  <c r="D95" i="3" l="1"/>
  <c r="D96" i="1"/>
  <c r="D96" i="3" l="1"/>
  <c r="D97" i="1"/>
  <c r="D97" i="3" l="1"/>
  <c r="D98" i="1"/>
  <c r="D98" i="3" l="1"/>
  <c r="D99" i="1"/>
  <c r="D99" i="3" l="1"/>
  <c r="D100" i="1"/>
  <c r="D100" i="3" l="1"/>
  <c r="D101" i="1"/>
  <c r="D101" i="3" l="1"/>
  <c r="D102" i="1"/>
  <c r="D102" i="3" l="1"/>
  <c r="D103" i="1"/>
  <c r="D103" i="3" l="1"/>
  <c r="D104" i="1"/>
  <c r="D104" i="3" l="1"/>
  <c r="D105" i="1"/>
  <c r="D105" i="3" l="1"/>
  <c r="D106" i="1"/>
  <c r="D106" i="3" l="1"/>
  <c r="D107" i="1"/>
  <c r="D107" i="3" l="1"/>
  <c r="D108" i="1"/>
  <c r="D108" i="3" l="1"/>
  <c r="D109" i="1"/>
  <c r="D109" i="3" l="1"/>
  <c r="D110" i="1"/>
  <c r="D110" i="3" l="1"/>
  <c r="D111" i="1"/>
  <c r="D111" i="3" l="1"/>
  <c r="D112" i="1"/>
  <c r="D112" i="3" l="1"/>
  <c r="D113" i="1"/>
  <c r="D113" i="3" l="1"/>
  <c r="D114" i="1"/>
  <c r="D114" i="3" l="1"/>
  <c r="D115" i="1"/>
  <c r="D115" i="3" l="1"/>
  <c r="D116" i="1"/>
  <c r="D116" i="3" l="1"/>
  <c r="D117" i="1"/>
  <c r="D117" i="3" l="1"/>
  <c r="D118" i="1"/>
  <c r="D118" i="3" l="1"/>
  <c r="D119" i="1"/>
  <c r="D119" i="3" l="1"/>
  <c r="D120" i="1"/>
  <c r="D120" i="3" l="1"/>
  <c r="D121" i="1"/>
  <c r="D121" i="3" l="1"/>
  <c r="D122" i="1"/>
  <c r="D122" i="3" l="1"/>
  <c r="D123" i="1"/>
  <c r="D123" i="3" l="1"/>
  <c r="D124" i="1"/>
  <c r="D124" i="3" l="1"/>
  <c r="D125" i="1"/>
  <c r="D125" i="3" l="1"/>
  <c r="D126" i="1"/>
  <c r="D126" i="3" l="1"/>
  <c r="D127" i="1"/>
  <c r="D127" i="3" l="1"/>
  <c r="D128" i="1"/>
  <c r="D128" i="3" l="1"/>
  <c r="D129" i="1"/>
  <c r="D129" i="3" l="1"/>
  <c r="D130" i="1"/>
  <c r="D130" i="3" l="1"/>
  <c r="D131" i="1"/>
  <c r="D131" i="3" l="1"/>
  <c r="D132" i="1"/>
  <c r="D132" i="3" l="1"/>
  <c r="D133" i="1"/>
  <c r="D133" i="3" l="1"/>
  <c r="D134" i="1"/>
  <c r="D134" i="3" l="1"/>
  <c r="D135" i="1"/>
  <c r="D135" i="3" l="1"/>
  <c r="D136" i="1"/>
  <c r="D136" i="3" l="1"/>
  <c r="D137" i="1"/>
  <c r="D137" i="3" l="1"/>
  <c r="D138" i="1"/>
  <c r="D138" i="3" l="1"/>
  <c r="D139" i="1"/>
  <c r="D139" i="3" l="1"/>
  <c r="D140" i="1"/>
  <c r="D140" i="3" l="1"/>
  <c r="D141" i="1"/>
  <c r="D141" i="3" l="1"/>
  <c r="D142" i="1"/>
  <c r="D142" i="3" l="1"/>
  <c r="D143" i="1"/>
  <c r="D143" i="3" l="1"/>
  <c r="D144" i="1"/>
  <c r="D144" i="3" l="1"/>
  <c r="D145" i="1"/>
  <c r="D145" i="3" l="1"/>
  <c r="D146" i="1"/>
  <c r="D146" i="3" l="1"/>
  <c r="D147" i="1"/>
  <c r="D147" i="3" l="1"/>
  <c r="D148" i="1"/>
  <c r="D148" i="3" l="1"/>
  <c r="D149" i="1"/>
  <c r="D149" i="3" l="1"/>
  <c r="D150" i="1"/>
  <c r="D150" i="3" l="1"/>
  <c r="D151" i="1"/>
  <c r="D151" i="3" l="1"/>
  <c r="D152" i="1"/>
  <c r="D152" i="3" l="1"/>
  <c r="D153" i="1"/>
  <c r="D153" i="3" l="1"/>
  <c r="D154" i="1"/>
  <c r="D154" i="3" l="1"/>
  <c r="D155" i="1"/>
  <c r="D155" i="3" l="1"/>
  <c r="D156" i="1"/>
  <c r="D156" i="3" l="1"/>
  <c r="D157" i="1"/>
  <c r="D157" i="3" l="1"/>
  <c r="D158" i="1"/>
  <c r="D158" i="3" l="1"/>
  <c r="D159" i="1"/>
  <c r="D159" i="3" l="1"/>
  <c r="D160" i="1"/>
  <c r="D160" i="3" l="1"/>
  <c r="D161" i="1"/>
  <c r="D161" i="3" l="1"/>
  <c r="D162" i="1"/>
  <c r="D162" i="3" l="1"/>
  <c r="D163" i="1"/>
  <c r="D163" i="3" l="1"/>
  <c r="D164" i="1"/>
  <c r="D164" i="3" l="1"/>
  <c r="D165" i="1"/>
  <c r="D165" i="3" l="1"/>
  <c r="D166" i="1"/>
  <c r="D166" i="3" l="1"/>
  <c r="D167" i="1"/>
  <c r="D167" i="3" l="1"/>
  <c r="D168" i="1"/>
  <c r="D168" i="3" l="1"/>
  <c r="D169" i="1"/>
  <c r="D169" i="3" l="1"/>
  <c r="D170" i="1"/>
  <c r="D170" i="3" l="1"/>
  <c r="D171" i="1"/>
  <c r="D171" i="3" l="1"/>
  <c r="D172" i="1"/>
  <c r="D172" i="3" l="1"/>
  <c r="D173" i="1"/>
  <c r="D173" i="3" l="1"/>
  <c r="D174" i="1"/>
  <c r="D174" i="3" l="1"/>
  <c r="D175" i="1"/>
  <c r="D175" i="3" l="1"/>
  <c r="D176" i="1"/>
  <c r="D176" i="3" l="1"/>
  <c r="D177" i="1"/>
  <c r="D177" i="3" l="1"/>
  <c r="D178" i="1"/>
  <c r="D178" i="3" l="1"/>
  <c r="D179" i="1"/>
  <c r="D179" i="3" l="1"/>
  <c r="D180" i="1"/>
  <c r="D180" i="3" l="1"/>
  <c r="D181" i="1"/>
  <c r="D181" i="3" l="1"/>
  <c r="D182" i="1"/>
  <c r="D182" i="3" l="1"/>
  <c r="D183" i="1"/>
  <c r="D183" i="3" l="1"/>
  <c r="D184" i="1"/>
  <c r="D184" i="3" l="1"/>
  <c r="D185" i="1"/>
  <c r="D185" i="3" l="1"/>
  <c r="D186" i="1"/>
  <c r="D186" i="3" l="1"/>
  <c r="D187" i="1"/>
  <c r="D187" i="3" l="1"/>
  <c r="D188" i="1"/>
  <c r="D188" i="3" l="1"/>
  <c r="D189" i="1"/>
  <c r="D189" i="3" l="1"/>
  <c r="D190" i="1"/>
  <c r="D190" i="3" l="1"/>
  <c r="D191" i="1"/>
  <c r="D191" i="3" l="1"/>
  <c r="D192" i="1"/>
  <c r="D192" i="3" l="1"/>
  <c r="D193" i="1"/>
  <c r="D193" i="3" l="1"/>
  <c r="D194" i="1"/>
  <c r="D194" i="3" l="1"/>
  <c r="D195" i="1"/>
  <c r="D195" i="3" l="1"/>
  <c r="D196" i="1"/>
  <c r="D196" i="3" l="1"/>
  <c r="D197" i="1"/>
  <c r="D197" i="3" l="1"/>
  <c r="D198" i="1"/>
  <c r="D198" i="3" l="1"/>
  <c r="D199" i="1"/>
  <c r="D199" i="3" l="1"/>
  <c r="D200" i="1"/>
  <c r="D200" i="3" l="1"/>
  <c r="D201" i="1"/>
  <c r="D201" i="3" l="1"/>
  <c r="D202" i="1"/>
  <c r="D202" i="3" l="1"/>
  <c r="D203" i="1"/>
  <c r="D203" i="3" l="1"/>
  <c r="D204" i="1"/>
  <c r="D204" i="3" l="1"/>
  <c r="D205" i="1"/>
  <c r="D205" i="3" l="1"/>
  <c r="D206" i="1"/>
  <c r="D206" i="3" l="1"/>
  <c r="D207" i="1"/>
  <c r="D207" i="3" l="1"/>
  <c r="D208" i="1"/>
  <c r="D208" i="3" l="1"/>
  <c r="D209" i="1"/>
  <c r="D209" i="3" l="1"/>
  <c r="D210" i="1"/>
  <c r="D210" i="3" l="1"/>
  <c r="D211" i="1"/>
  <c r="D211" i="3" l="1"/>
  <c r="D212" i="1"/>
  <c r="D212" i="3" l="1"/>
  <c r="D213" i="1"/>
  <c r="D213" i="3" l="1"/>
  <c r="D214" i="1"/>
  <c r="D214" i="3" l="1"/>
  <c r="D215" i="1"/>
  <c r="D215" i="3" l="1"/>
  <c r="D216" i="1"/>
  <c r="D216" i="3" l="1"/>
  <c r="D217" i="1"/>
  <c r="D217" i="3" l="1"/>
  <c r="D218" i="1"/>
  <c r="D218" i="3" l="1"/>
  <c r="D219" i="1"/>
  <c r="D219" i="3" l="1"/>
  <c r="D220" i="1"/>
  <c r="D220" i="3" l="1"/>
  <c r="D221" i="1"/>
  <c r="D221" i="3" l="1"/>
  <c r="D222" i="1"/>
  <c r="D222" i="3" l="1"/>
  <c r="D223" i="1"/>
  <c r="D223" i="3" l="1"/>
  <c r="D224" i="1"/>
  <c r="D224" i="3" l="1"/>
  <c r="D225" i="1"/>
  <c r="D225" i="3" l="1"/>
  <c r="D226" i="1"/>
  <c r="D226" i="3" l="1"/>
  <c r="D227" i="1"/>
  <c r="D227" i="3" l="1"/>
  <c r="D228" i="1"/>
  <c r="D228" i="3" l="1"/>
  <c r="D229" i="1"/>
  <c r="D229" i="3" l="1"/>
  <c r="D230" i="1"/>
  <c r="D230" i="3" l="1"/>
  <c r="D231" i="1"/>
  <c r="D231" i="3" l="1"/>
  <c r="D232" i="1"/>
  <c r="D232" i="3" l="1"/>
  <c r="D233" i="1"/>
  <c r="D233" i="3" l="1"/>
  <c r="D234" i="1"/>
  <c r="D234" i="3" l="1"/>
  <c r="D235" i="1"/>
  <c r="D235" i="3" l="1"/>
  <c r="D236" i="1"/>
  <c r="D236" i="3" l="1"/>
  <c r="D237" i="1"/>
  <c r="D237" i="3" l="1"/>
  <c r="D238" i="1"/>
  <c r="D238" i="3" l="1"/>
  <c r="D239" i="1"/>
  <c r="D239" i="3" l="1"/>
  <c r="D240" i="1"/>
  <c r="D240" i="3" l="1"/>
  <c r="D241" i="1"/>
  <c r="D241" i="3" l="1"/>
  <c r="D242" i="1"/>
  <c r="D242" i="3" l="1"/>
  <c r="D243" i="1"/>
  <c r="D243" i="3" l="1"/>
  <c r="D244" i="1"/>
  <c r="D244" i="3" l="1"/>
  <c r="D245" i="1"/>
  <c r="D245" i="3" l="1"/>
  <c r="D246" i="1"/>
  <c r="D246" i="3" l="1"/>
  <c r="D247" i="1"/>
  <c r="D247" i="3" l="1"/>
  <c r="D248" i="1"/>
  <c r="D248" i="3" l="1"/>
  <c r="D249" i="1"/>
  <c r="D249" i="3" l="1"/>
  <c r="D250" i="1"/>
  <c r="D250" i="3" l="1"/>
  <c r="D251" i="1"/>
  <c r="D251" i="3" l="1"/>
  <c r="D252" i="1"/>
  <c r="D252" i="3" l="1"/>
  <c r="D253" i="1"/>
  <c r="D253" i="3" l="1"/>
  <c r="D254" i="1"/>
  <c r="D254" i="3" l="1"/>
  <c r="D255" i="1"/>
  <c r="D255" i="3" l="1"/>
  <c r="D256" i="1"/>
  <c r="D256" i="3" l="1"/>
  <c r="D257" i="1"/>
  <c r="D257" i="3" l="1"/>
  <c r="D258" i="1"/>
  <c r="D258" i="3" l="1"/>
  <c r="D259" i="1"/>
  <c r="D259" i="3" l="1"/>
  <c r="D260" i="1"/>
  <c r="D260" i="3" l="1"/>
  <c r="D261" i="1"/>
  <c r="D261" i="3" l="1"/>
  <c r="D262" i="1"/>
  <c r="D262" i="3" l="1"/>
  <c r="D263" i="1"/>
  <c r="D263" i="3" l="1"/>
  <c r="D264" i="1"/>
  <c r="D264" i="3" l="1"/>
  <c r="D265" i="1"/>
  <c r="D265" i="3" l="1"/>
  <c r="D266" i="1"/>
  <c r="D266" i="3" l="1"/>
  <c r="D267" i="1"/>
  <c r="D267" i="3" l="1"/>
  <c r="D268" i="1"/>
  <c r="D268" i="3" l="1"/>
  <c r="D269" i="1"/>
  <c r="D269" i="3" l="1"/>
  <c r="D270" i="1"/>
  <c r="D270" i="3" l="1"/>
  <c r="D271" i="1"/>
  <c r="D271" i="3" l="1"/>
  <c r="D272" i="1"/>
  <c r="D272" i="3" l="1"/>
  <c r="D273" i="1"/>
  <c r="D273" i="3" l="1"/>
  <c r="D274" i="1"/>
  <c r="D274" i="3" l="1"/>
  <c r="D275" i="1"/>
  <c r="D275" i="3" l="1"/>
  <c r="D276" i="1"/>
  <c r="D276" i="3" l="1"/>
  <c r="D277" i="1"/>
  <c r="D277" i="3" l="1"/>
  <c r="D278" i="1"/>
  <c r="D278" i="3" l="1"/>
  <c r="D279" i="1"/>
  <c r="D279" i="3" l="1"/>
  <c r="D280" i="1"/>
  <c r="D280" i="3" l="1"/>
  <c r="D281" i="1"/>
  <c r="D281" i="3" l="1"/>
  <c r="D282" i="1"/>
  <c r="D282" i="3" l="1"/>
  <c r="D283" i="1"/>
  <c r="D283" i="3" l="1"/>
  <c r="D284" i="1"/>
  <c r="D284" i="3" l="1"/>
  <c r="D285" i="1"/>
  <c r="D285" i="3" l="1"/>
  <c r="D286" i="1"/>
  <c r="D286" i="3" l="1"/>
  <c r="D287" i="1"/>
  <c r="D287" i="3" l="1"/>
  <c r="D288" i="1"/>
  <c r="D288" i="3" l="1"/>
  <c r="D289" i="1"/>
  <c r="D289" i="3" l="1"/>
  <c r="D290" i="1"/>
  <c r="D290" i="3" l="1"/>
  <c r="D291" i="1"/>
  <c r="D291" i="3" l="1"/>
  <c r="D292" i="1"/>
  <c r="D292" i="3" l="1"/>
  <c r="D293" i="1"/>
  <c r="D293" i="3" l="1"/>
  <c r="D294" i="1"/>
  <c r="D294" i="3" l="1"/>
  <c r="D295" i="1"/>
  <c r="D295" i="3" l="1"/>
  <c r="D296" i="1"/>
  <c r="D296" i="3" l="1"/>
  <c r="D297" i="1"/>
  <c r="D297" i="3" l="1"/>
  <c r="D298" i="1"/>
  <c r="D298" i="3" l="1"/>
  <c r="D299" i="1"/>
  <c r="D299" i="3" l="1"/>
  <c r="D300" i="1"/>
  <c r="D300" i="3" l="1"/>
  <c r="D301" i="1"/>
  <c r="D301" i="3" l="1"/>
  <c r="D302" i="1"/>
  <c r="D302" i="3" l="1"/>
  <c r="D303" i="1"/>
  <c r="D303" i="3" l="1"/>
  <c r="D304" i="1"/>
  <c r="D304" i="3" l="1"/>
  <c r="D305" i="1"/>
  <c r="D305" i="3" l="1"/>
  <c r="D306" i="1"/>
  <c r="D306" i="3" l="1"/>
  <c r="D307" i="1"/>
  <c r="D307" i="3" l="1"/>
  <c r="D308" i="1"/>
  <c r="D308" i="3" l="1"/>
  <c r="D309" i="1"/>
  <c r="D309" i="3" l="1"/>
  <c r="D310" i="1"/>
  <c r="D310" i="3" l="1"/>
  <c r="D311" i="1"/>
  <c r="D311" i="3" l="1"/>
  <c r="D312" i="1"/>
  <c r="D312" i="3" l="1"/>
  <c r="D313" i="1"/>
  <c r="D313" i="3" l="1"/>
  <c r="D314" i="1"/>
  <c r="D314" i="3" l="1"/>
  <c r="D315" i="1"/>
  <c r="D315" i="3" l="1"/>
  <c r="D316" i="1"/>
  <c r="D316" i="3" l="1"/>
  <c r="D317" i="1"/>
  <c r="D317" i="3" l="1"/>
  <c r="D318" i="1"/>
  <c r="D318" i="3" l="1"/>
  <c r="D319" i="1"/>
  <c r="D319" i="3" l="1"/>
  <c r="D320" i="1"/>
  <c r="D320" i="3" l="1"/>
  <c r="D321" i="1"/>
  <c r="D321" i="3" l="1"/>
  <c r="D322" i="1"/>
  <c r="D322" i="3" l="1"/>
  <c r="D323" i="1"/>
  <c r="D323" i="3" l="1"/>
  <c r="D324" i="1"/>
  <c r="D324" i="3" l="1"/>
  <c r="D325" i="1"/>
  <c r="D325" i="3" l="1"/>
  <c r="D326" i="1"/>
  <c r="D326" i="3" l="1"/>
  <c r="D327" i="1"/>
  <c r="D327" i="3" l="1"/>
  <c r="D328" i="1"/>
  <c r="D328" i="3" l="1"/>
  <c r="D329" i="1"/>
  <c r="D329" i="3" l="1"/>
  <c r="D330" i="1"/>
  <c r="D330" i="3" l="1"/>
  <c r="D331" i="1"/>
  <c r="D331" i="3" l="1"/>
  <c r="D332" i="1"/>
  <c r="D332" i="3" l="1"/>
  <c r="D333" i="1"/>
  <c r="D333" i="3" l="1"/>
  <c r="D334" i="1"/>
  <c r="D334" i="3" l="1"/>
  <c r="D335" i="1"/>
  <c r="D335" i="3" l="1"/>
  <c r="D336" i="1"/>
  <c r="D336" i="3" l="1"/>
  <c r="D337" i="1"/>
  <c r="D337" i="3" l="1"/>
  <c r="D338" i="1"/>
  <c r="D338" i="3" l="1"/>
  <c r="D339" i="1"/>
  <c r="D339" i="3" l="1"/>
  <c r="D340" i="1"/>
  <c r="D340" i="3" l="1"/>
  <c r="D341" i="1"/>
  <c r="D341" i="3" l="1"/>
  <c r="D342" i="1"/>
  <c r="D342" i="3" l="1"/>
  <c r="D343" i="1"/>
  <c r="D343" i="3" l="1"/>
  <c r="D344" i="1"/>
  <c r="D344" i="3" l="1"/>
  <c r="D345" i="1"/>
  <c r="D345" i="3" l="1"/>
  <c r="D346" i="1"/>
  <c r="D346" i="3" l="1"/>
  <c r="D347" i="1"/>
  <c r="D347" i="3" l="1"/>
  <c r="D348" i="1"/>
  <c r="D348" i="3" l="1"/>
  <c r="D349" i="1"/>
  <c r="D349" i="3" l="1"/>
  <c r="D350" i="1"/>
  <c r="D350" i="3" l="1"/>
  <c r="D351" i="1"/>
  <c r="D351" i="3" l="1"/>
  <c r="D352" i="1"/>
  <c r="D352" i="3" l="1"/>
  <c r="D353" i="1"/>
  <c r="D353" i="3" l="1"/>
  <c r="D354" i="1"/>
  <c r="D354" i="3" l="1"/>
  <c r="D355" i="1"/>
  <c r="D355" i="3" l="1"/>
  <c r="D356" i="1"/>
  <c r="D356" i="3" l="1"/>
  <c r="D357" i="1"/>
  <c r="D357" i="3" l="1"/>
  <c r="D358" i="1"/>
  <c r="D358" i="3" l="1"/>
  <c r="D359" i="1"/>
  <c r="D359" i="3" l="1"/>
  <c r="D360" i="1"/>
  <c r="D360" i="3" l="1"/>
  <c r="D361" i="1"/>
  <c r="D361" i="3" l="1"/>
  <c r="D362" i="1"/>
  <c r="D362" i="3" l="1"/>
  <c r="D363" i="1"/>
  <c r="D363" i="3" l="1"/>
  <c r="D364" i="1"/>
  <c r="D364" i="3" l="1"/>
  <c r="D365" i="1"/>
  <c r="D365" i="3" l="1"/>
  <c r="D366" i="1"/>
  <c r="D366" i="3" l="1"/>
  <c r="D367" i="1"/>
  <c r="D367" i="3" l="1"/>
  <c r="D368" i="1"/>
  <c r="D368" i="3" l="1"/>
  <c r="D369" i="1"/>
  <c r="D369" i="3" l="1"/>
  <c r="D370" i="1"/>
  <c r="D370" i="3" l="1"/>
  <c r="D371" i="1"/>
  <c r="D371" i="3" l="1"/>
  <c r="D372" i="1"/>
  <c r="D372" i="3" l="1"/>
  <c r="D373" i="1"/>
  <c r="D373" i="3" l="1"/>
  <c r="D374" i="1"/>
  <c r="D374" i="3" l="1"/>
  <c r="D375" i="1"/>
  <c r="D375" i="3" l="1"/>
  <c r="D376" i="1"/>
  <c r="D376" i="3" l="1"/>
  <c r="D377" i="1"/>
  <c r="D377" i="3" l="1"/>
  <c r="D378" i="1"/>
  <c r="D378" i="3" l="1"/>
  <c r="D379" i="1"/>
  <c r="D379" i="3" l="1"/>
  <c r="D380" i="1"/>
  <c r="D380" i="3" l="1"/>
  <c r="D381" i="1"/>
  <c r="D381" i="3" l="1"/>
  <c r="D382" i="1"/>
  <c r="D382" i="3" l="1"/>
  <c r="D383" i="1"/>
  <c r="D383" i="3" l="1"/>
  <c r="D384" i="1"/>
  <c r="D384" i="3" l="1"/>
  <c r="D385" i="1"/>
  <c r="D385" i="3" l="1"/>
  <c r="D386" i="1"/>
  <c r="D386" i="3" l="1"/>
  <c r="D387" i="1"/>
  <c r="D387" i="3" l="1"/>
  <c r="D388" i="1"/>
  <c r="D388" i="3" l="1"/>
  <c r="D389" i="1"/>
  <c r="D389" i="3" l="1"/>
  <c r="D390" i="1"/>
  <c r="D390" i="3" l="1"/>
  <c r="D391" i="1"/>
  <c r="D391" i="3" l="1"/>
  <c r="D392" i="1"/>
  <c r="D392" i="3" l="1"/>
  <c r="D393" i="1"/>
  <c r="D393" i="3" l="1"/>
  <c r="D394" i="1"/>
  <c r="D394" i="3" l="1"/>
  <c r="D395" i="1"/>
  <c r="D395" i="3" l="1"/>
  <c r="D396" i="1"/>
  <c r="D396" i="3" l="1"/>
  <c r="D397" i="1"/>
  <c r="D397" i="3" l="1"/>
  <c r="D398" i="1"/>
  <c r="D398" i="3" l="1"/>
  <c r="D399" i="1"/>
  <c r="D399" i="3" l="1"/>
  <c r="D400" i="1"/>
  <c r="D400" i="3" l="1"/>
  <c r="D401" i="1"/>
  <c r="D401" i="3" l="1"/>
  <c r="D402" i="1"/>
  <c r="D402" i="3" l="1"/>
  <c r="D403" i="1"/>
  <c r="D403" i="3" l="1"/>
  <c r="D404" i="1"/>
  <c r="D404" i="3" l="1"/>
  <c r="D405" i="1"/>
  <c r="D405" i="3" l="1"/>
  <c r="D406" i="1"/>
  <c r="D406" i="3" l="1"/>
  <c r="D407" i="1"/>
  <c r="D407" i="3" l="1"/>
  <c r="D408" i="1"/>
  <c r="D408" i="3" l="1"/>
  <c r="D409" i="1"/>
  <c r="D409" i="3" l="1"/>
  <c r="D410" i="1"/>
  <c r="D410" i="3" l="1"/>
  <c r="D411" i="1"/>
  <c r="D411" i="3" l="1"/>
  <c r="D412" i="1"/>
  <c r="D412" i="3" l="1"/>
  <c r="D413" i="1"/>
  <c r="D413" i="3" l="1"/>
  <c r="D414" i="1"/>
  <c r="D414" i="3" l="1"/>
  <c r="D415" i="1"/>
  <c r="D415" i="3" l="1"/>
  <c r="D416" i="1"/>
  <c r="D416" i="3" l="1"/>
  <c r="D417" i="1"/>
  <c r="D417" i="3" l="1"/>
  <c r="D418" i="1"/>
  <c r="D418" i="3" l="1"/>
  <c r="D419" i="1"/>
  <c r="D419" i="3" l="1"/>
  <c r="D420" i="1"/>
  <c r="D420" i="3" l="1"/>
  <c r="D421" i="1"/>
  <c r="D421" i="3" l="1"/>
  <c r="D422" i="1"/>
  <c r="D422" i="3" l="1"/>
  <c r="D423" i="1"/>
  <c r="D423" i="3" l="1"/>
  <c r="D424" i="1"/>
  <c r="D424" i="3" l="1"/>
  <c r="D425" i="1"/>
  <c r="D425" i="3" l="1"/>
  <c r="D426" i="1"/>
  <c r="D426" i="3" l="1"/>
  <c r="D427" i="1"/>
  <c r="D427" i="3" l="1"/>
  <c r="D428" i="1"/>
  <c r="D428" i="3" l="1"/>
  <c r="D429" i="1"/>
  <c r="D429" i="3" l="1"/>
  <c r="D430" i="1"/>
  <c r="D430" i="3" l="1"/>
  <c r="D431" i="1"/>
  <c r="D431" i="3" l="1"/>
  <c r="D432" i="1"/>
  <c r="D432" i="3" l="1"/>
  <c r="D433" i="1"/>
  <c r="D433" i="3" l="1"/>
  <c r="D434" i="1"/>
  <c r="D434" i="3" l="1"/>
  <c r="D435" i="1"/>
  <c r="D435" i="3" l="1"/>
  <c r="D436" i="1"/>
  <c r="D436" i="3" l="1"/>
  <c r="D437" i="1"/>
  <c r="D437" i="3" l="1"/>
  <c r="D438" i="1"/>
  <c r="D438" i="3" l="1"/>
  <c r="D439" i="1"/>
  <c r="D439" i="3" l="1"/>
  <c r="D440" i="1"/>
  <c r="D440" i="3" l="1"/>
  <c r="D441" i="1"/>
  <c r="D441" i="3" l="1"/>
  <c r="D442" i="1"/>
  <c r="D442" i="3" l="1"/>
  <c r="D443" i="1"/>
  <c r="D443" i="3" l="1"/>
  <c r="D444" i="1"/>
  <c r="D444" i="3" l="1"/>
  <c r="D445" i="1"/>
  <c r="D445" i="3" l="1"/>
  <c r="D446" i="1"/>
  <c r="D446" i="3" l="1"/>
  <c r="D447" i="1"/>
  <c r="D447" i="3" l="1"/>
  <c r="D448" i="1"/>
  <c r="D448" i="3" l="1"/>
  <c r="D449" i="1"/>
  <c r="D449" i="3" l="1"/>
  <c r="D450" i="1"/>
  <c r="D450" i="3" l="1"/>
  <c r="D451" i="1"/>
  <c r="D451" i="3" l="1"/>
  <c r="D452" i="1"/>
  <c r="D452" i="3" l="1"/>
  <c r="D453" i="1"/>
  <c r="D453" i="3" l="1"/>
  <c r="D454" i="1"/>
  <c r="D454" i="3" l="1"/>
  <c r="D455" i="1"/>
  <c r="D455" i="3" l="1"/>
  <c r="D456" i="1"/>
  <c r="D456" i="3" l="1"/>
  <c r="D457" i="1"/>
  <c r="D457" i="3" l="1"/>
  <c r="D458" i="1"/>
  <c r="D458" i="3" l="1"/>
  <c r="D459" i="1"/>
  <c r="D459" i="3" l="1"/>
  <c r="D460" i="1"/>
  <c r="D460" i="3" l="1"/>
  <c r="D461" i="1"/>
  <c r="D461" i="3" l="1"/>
  <c r="D462" i="1"/>
  <c r="D462" i="3" l="1"/>
  <c r="D463" i="1"/>
  <c r="D463" i="3" l="1"/>
  <c r="D464" i="1"/>
  <c r="D464" i="3" l="1"/>
  <c r="D465" i="1"/>
  <c r="D465" i="3" l="1"/>
  <c r="D466" i="1"/>
  <c r="D466" i="3" l="1"/>
  <c r="D467" i="1"/>
  <c r="D467" i="3" l="1"/>
  <c r="D468" i="1"/>
  <c r="D468" i="3" l="1"/>
  <c r="D469" i="1"/>
  <c r="D469" i="3" l="1"/>
  <c r="D470" i="1"/>
  <c r="D470" i="3" l="1"/>
  <c r="D471" i="1"/>
  <c r="D471" i="3" l="1"/>
  <c r="D472" i="1"/>
  <c r="D472" i="3" l="1"/>
  <c r="D473" i="1"/>
  <c r="D473" i="3" l="1"/>
  <c r="D474" i="1"/>
  <c r="D474" i="3" l="1"/>
  <c r="D475" i="1"/>
  <c r="D475" i="3" l="1"/>
  <c r="D476" i="1"/>
  <c r="D476" i="3" l="1"/>
  <c r="D477" i="1"/>
  <c r="D477" i="3" l="1"/>
  <c r="D478" i="1"/>
  <c r="D478" i="3" l="1"/>
  <c r="D479" i="1"/>
  <c r="D479" i="3" l="1"/>
  <c r="D480" i="1"/>
  <c r="D480" i="3" l="1"/>
  <c r="D481" i="1"/>
  <c r="D481" i="3" l="1"/>
  <c r="D482" i="1"/>
  <c r="D482" i="3" l="1"/>
  <c r="D483" i="1"/>
  <c r="D483" i="3" l="1"/>
  <c r="D484" i="1"/>
  <c r="D484" i="3" l="1"/>
  <c r="D485" i="1"/>
  <c r="D485" i="3" l="1"/>
  <c r="D486" i="1"/>
  <c r="D486" i="3" l="1"/>
  <c r="D487" i="1"/>
  <c r="D487" i="3" l="1"/>
  <c r="D488" i="1"/>
  <c r="D488" i="3" l="1"/>
  <c r="D489" i="1"/>
  <c r="D489" i="3" l="1"/>
  <c r="D490" i="1"/>
  <c r="D490" i="3" l="1"/>
  <c r="D491" i="1"/>
  <c r="D491" i="3" l="1"/>
  <c r="D492" i="1"/>
  <c r="D492" i="3" l="1"/>
  <c r="D493" i="1"/>
  <c r="D493" i="3" l="1"/>
  <c r="D494" i="1"/>
  <c r="D494" i="3" l="1"/>
  <c r="D495" i="1"/>
  <c r="D495" i="3" l="1"/>
  <c r="D496" i="1"/>
  <c r="D496" i="3" l="1"/>
  <c r="D497" i="1"/>
  <c r="D497" i="3" l="1"/>
  <c r="D498" i="1"/>
  <c r="D498" i="3" l="1"/>
  <c r="D499" i="1"/>
  <c r="D499" i="3" l="1"/>
  <c r="D500" i="1"/>
  <c r="D500" i="3" l="1"/>
  <c r="D501" i="1"/>
  <c r="D501" i="3" l="1"/>
  <c r="D502" i="1"/>
  <c r="D502" i="3" l="1"/>
  <c r="D503" i="1"/>
  <c r="D503" i="3" l="1"/>
  <c r="D504" i="1"/>
  <c r="D504" i="3" l="1"/>
  <c r="D505" i="1"/>
  <c r="D505" i="3" l="1"/>
  <c r="D506" i="1"/>
  <c r="O45" i="1"/>
  <c r="M44" i="1"/>
  <c r="O53" i="1"/>
  <c r="K43" i="1"/>
  <c r="J52" i="1"/>
  <c r="J40" i="1"/>
  <c r="M46" i="1"/>
  <c r="N53" i="1"/>
  <c r="J43" i="1"/>
  <c r="K52" i="1"/>
  <c r="K40" i="1"/>
  <c r="J49" i="1"/>
  <c r="L38" i="1"/>
  <c r="O44" i="1"/>
  <c r="L51" i="1"/>
  <c r="N40" i="1"/>
  <c r="K24" i="1"/>
  <c r="K30" i="1"/>
  <c r="K51" i="1"/>
  <c r="L49" i="1"/>
  <c r="O43" i="1"/>
  <c r="K48" i="1"/>
  <c r="L46" i="1"/>
  <c r="K42" i="1"/>
  <c r="N48" i="1"/>
  <c r="N21" i="1"/>
  <c r="O49" i="1"/>
  <c r="J36" i="1"/>
  <c r="N49" i="1"/>
  <c r="O46" i="1"/>
  <c r="J45" i="1"/>
  <c r="O40" i="1"/>
  <c r="K23" i="1"/>
  <c r="M52" i="1"/>
  <c r="O41" i="1"/>
  <c r="N50" i="1"/>
  <c r="N38" i="1"/>
  <c r="K45" i="1"/>
  <c r="L52" i="1"/>
  <c r="N41" i="1"/>
  <c r="M49" i="1"/>
  <c r="O38" i="1"/>
  <c r="N47" i="1"/>
  <c r="J37" i="1"/>
  <c r="M43" i="1"/>
  <c r="J50" i="1"/>
  <c r="L39" i="1"/>
  <c r="S21" i="1"/>
  <c r="K21" i="1"/>
  <c r="M40" i="1"/>
  <c r="L37" i="1"/>
  <c r="J51" i="1"/>
  <c r="L40" i="1"/>
  <c r="M37" i="1"/>
  <c r="O52" i="1"/>
  <c r="J38" i="1"/>
  <c r="N24" i="1"/>
  <c r="K39" i="1"/>
  <c r="J48" i="1"/>
  <c r="M42" i="1"/>
  <c r="J39" i="1"/>
  <c r="K36" i="1"/>
  <c r="M51" i="1"/>
  <c r="L47" i="1"/>
  <c r="M48" i="1"/>
  <c r="O37" i="1"/>
  <c r="L45" i="1"/>
  <c r="O51" i="1"/>
  <c r="K41" i="1"/>
  <c r="L48" i="1"/>
  <c r="N37" i="1"/>
  <c r="M45" i="1"/>
  <c r="N46" i="1"/>
  <c r="N43" i="1"/>
  <c r="K50" i="1"/>
  <c r="M39" i="1"/>
  <c r="J46" i="1"/>
  <c r="K27" i="1"/>
  <c r="K22" i="1"/>
  <c r="N42" i="1"/>
  <c r="M38" i="1"/>
  <c r="K53" i="1"/>
  <c r="N51" i="1"/>
  <c r="M47" i="1"/>
  <c r="L43" i="1"/>
  <c r="K29" i="1"/>
  <c r="L53" i="1"/>
  <c r="O47" i="1"/>
  <c r="L44" i="1"/>
  <c r="M41" i="1"/>
  <c r="N39" i="1"/>
  <c r="N52" i="1"/>
  <c r="K26" i="1"/>
  <c r="N36" i="1"/>
  <c r="K47" i="1"/>
  <c r="M36" i="1"/>
  <c r="J44" i="1"/>
  <c r="M50" i="1"/>
  <c r="O39" i="1"/>
  <c r="J47" i="1"/>
  <c r="L36" i="1"/>
  <c r="K44" i="1"/>
  <c r="J53" i="1"/>
  <c r="L42" i="1"/>
  <c r="O48" i="1"/>
  <c r="K38" i="1"/>
  <c r="N44" i="1"/>
  <c r="S22" i="1"/>
  <c r="K28" i="1"/>
  <c r="O50" i="1"/>
  <c r="K49" i="1"/>
  <c r="N45" i="1"/>
  <c r="O42" i="1"/>
  <c r="J41" i="1"/>
  <c r="O36" i="1"/>
  <c r="N23" i="1"/>
  <c r="L41" i="1"/>
  <c r="K37" i="1"/>
  <c r="M53" i="1"/>
  <c r="L50" i="1"/>
  <c r="K46" i="1"/>
  <c r="J42" i="1"/>
  <c r="S20" i="1"/>
  <c r="D506" i="3" l="1"/>
  <c r="O24" i="1"/>
  <c r="T20" i="1"/>
  <c r="O21" i="1"/>
  <c r="T21" i="1"/>
  <c r="O23" i="1"/>
  <c r="T22" i="1"/>
  <c r="K30" i="3"/>
  <c r="K22" i="3"/>
  <c r="M44" i="3"/>
  <c r="N56" i="3"/>
  <c r="N39" i="3"/>
  <c r="L40" i="3"/>
  <c r="J51" i="3"/>
  <c r="O41" i="3"/>
  <c r="J46" i="3"/>
  <c r="K58" i="3"/>
  <c r="O35" i="3"/>
  <c r="M46" i="3"/>
  <c r="K57" i="3"/>
  <c r="N40" i="3"/>
  <c r="O48" i="3"/>
  <c r="J36" i="3"/>
  <c r="N46" i="3"/>
  <c r="L57" i="3"/>
  <c r="M41" i="3"/>
  <c r="K52" i="3"/>
  <c r="S22" i="3"/>
  <c r="N45" i="3"/>
  <c r="N47" i="3"/>
  <c r="J54" i="3"/>
  <c r="K36" i="3"/>
  <c r="K24" i="3"/>
  <c r="J47" i="3"/>
  <c r="K46" i="3"/>
  <c r="M52" i="3"/>
  <c r="L53" i="3"/>
  <c r="M55" i="3"/>
  <c r="L39" i="3"/>
  <c r="M54" i="3"/>
  <c r="J44" i="3"/>
  <c r="K21" i="3"/>
  <c r="J39" i="3"/>
  <c r="K54" i="3"/>
  <c r="N36" i="3"/>
  <c r="J56" i="3"/>
  <c r="S21" i="3"/>
  <c r="K23" i="3"/>
  <c r="K47" i="3"/>
  <c r="M35" i="3"/>
  <c r="N43" i="3"/>
  <c r="N41" i="3"/>
  <c r="L52" i="3"/>
  <c r="O45" i="3"/>
  <c r="J50" i="3"/>
  <c r="J37" i="3"/>
  <c r="K37" i="3"/>
  <c r="O47" i="3"/>
  <c r="M58" i="3"/>
  <c r="N44" i="3"/>
  <c r="M51" i="3"/>
  <c r="L37" i="3"/>
  <c r="J48" i="3"/>
  <c r="N58" i="3"/>
  <c r="O42" i="3"/>
  <c r="M53" i="3"/>
  <c r="J38" i="3"/>
  <c r="J35" i="3"/>
  <c r="K42" i="3"/>
  <c r="M48" i="3"/>
  <c r="J52" i="3"/>
  <c r="O52" i="3"/>
  <c r="L35" i="3"/>
  <c r="K53" i="3"/>
  <c r="N42" i="3"/>
  <c r="O58" i="3"/>
  <c r="L47" i="3"/>
  <c r="N37" i="3"/>
  <c r="K50" i="3"/>
  <c r="O57" i="3"/>
  <c r="N54" i="3"/>
  <c r="S20" i="3"/>
  <c r="O37" i="3"/>
  <c r="K45" i="3"/>
  <c r="J57" i="3"/>
  <c r="O50" i="3"/>
  <c r="K28" i="3"/>
  <c r="K26" i="3"/>
  <c r="K51" i="3"/>
  <c r="M39" i="3"/>
  <c r="J49" i="3"/>
  <c r="J43" i="3"/>
  <c r="N53" i="3"/>
  <c r="O49" i="3"/>
  <c r="L55" i="3"/>
  <c r="J41" i="3"/>
  <c r="M38" i="3"/>
  <c r="K49" i="3"/>
  <c r="K39" i="3"/>
  <c r="N48" i="3"/>
  <c r="O56" i="3"/>
  <c r="N38" i="3"/>
  <c r="L49" i="3"/>
  <c r="J58" i="3"/>
  <c r="K44" i="3"/>
  <c r="O54" i="3"/>
  <c r="N21" i="3"/>
  <c r="L56" i="3"/>
  <c r="K41" i="3"/>
  <c r="L42" i="3"/>
  <c r="O46" i="3"/>
  <c r="K27" i="3"/>
  <c r="L36" i="3"/>
  <c r="N51" i="3"/>
  <c r="O36" i="3"/>
  <c r="M37" i="3"/>
  <c r="K29" i="3"/>
  <c r="L48" i="3"/>
  <c r="J53" i="3"/>
  <c r="O40" i="3"/>
  <c r="O38" i="3"/>
  <c r="L51" i="3"/>
  <c r="N35" i="3"/>
  <c r="L43" i="3"/>
  <c r="O55" i="3"/>
  <c r="L45" i="3"/>
  <c r="N24" i="3"/>
  <c r="N23" i="3"/>
  <c r="K55" i="3"/>
  <c r="M43" i="3"/>
  <c r="N55" i="3"/>
  <c r="L44" i="3"/>
  <c r="J55" i="3"/>
  <c r="O53" i="3"/>
  <c r="K38" i="3"/>
  <c r="J45" i="3"/>
  <c r="O39" i="3"/>
  <c r="M50" i="3"/>
  <c r="K43" i="3"/>
  <c r="N52" i="3"/>
  <c r="L38" i="3"/>
  <c r="J40" i="3"/>
  <c r="N50" i="3"/>
  <c r="L54" i="3"/>
  <c r="M45" i="3"/>
  <c r="K56" i="3"/>
  <c r="M47" i="3"/>
  <c r="M56" i="3"/>
  <c r="O51" i="3"/>
  <c r="L41" i="3"/>
  <c r="M57" i="3"/>
  <c r="J42" i="3"/>
  <c r="N57" i="3"/>
  <c r="M42" i="3"/>
  <c r="L46" i="3"/>
  <c r="K48" i="3"/>
  <c r="M36" i="3"/>
  <c r="K35" i="3"/>
  <c r="O43" i="3"/>
  <c r="L50" i="3"/>
  <c r="M49" i="3"/>
  <c r="M40" i="3"/>
  <c r="N49" i="3"/>
  <c r="L58" i="3"/>
  <c r="O44" i="3"/>
  <c r="K40" i="3"/>
  <c r="T22" i="3" l="1"/>
  <c r="O23" i="3"/>
  <c r="T20" i="3"/>
  <c r="O21" i="3"/>
  <c r="O24" i="3"/>
  <c r="T21" i="3"/>
</calcChain>
</file>

<file path=xl/sharedStrings.xml><?xml version="1.0" encoding="utf-8"?>
<sst xmlns="http://schemas.openxmlformats.org/spreadsheetml/2006/main" count="174" uniqueCount="46">
  <si>
    <t>U(0,1)</t>
  </si>
  <si>
    <t>ε</t>
  </si>
  <si>
    <t>μ</t>
  </si>
  <si>
    <t>σ</t>
  </si>
  <si>
    <t>ϕ</t>
  </si>
  <si>
    <t>a(t)</t>
  </si>
  <si>
    <t>X(t)</t>
  </si>
  <si>
    <t>Descriptive Statistics</t>
  </si>
  <si>
    <t>AVERAGE:</t>
  </si>
  <si>
    <t>STD DEV:</t>
  </si>
  <si>
    <t>SKEW:</t>
  </si>
  <si>
    <t>EXCESS-KURTOSIS:</t>
  </si>
  <si>
    <t>MEDIAN:</t>
  </si>
  <si>
    <t>MIN:</t>
  </si>
  <si>
    <t>MAX:</t>
  </si>
  <si>
    <t>Q 1:</t>
  </si>
  <si>
    <t>Q 3:</t>
  </si>
  <si>
    <t>Significance Test</t>
  </si>
  <si>
    <t>Target</t>
  </si>
  <si>
    <t>P-Value</t>
  </si>
  <si>
    <t>SIG?</t>
  </si>
  <si>
    <t>Test</t>
  </si>
  <si>
    <t>p-value</t>
  </si>
  <si>
    <t>White-noise</t>
  </si>
  <si>
    <t>Normal Distributed?</t>
  </si>
  <si>
    <t>ARCH Effect?</t>
  </si>
  <si>
    <t>Correlogram Analysis</t>
  </si>
  <si>
    <t>Lag</t>
  </si>
  <si>
    <t>ACF</t>
  </si>
  <si>
    <t>UL</t>
  </si>
  <si>
    <t>LL</t>
  </si>
  <si>
    <t>PACF</t>
  </si>
  <si>
    <t>SEED</t>
  </si>
  <si>
    <t>θ</t>
  </si>
  <si>
    <t>ϕ2</t>
  </si>
  <si>
    <t>AR(1)</t>
  </si>
  <si>
    <t>AR(2)</t>
  </si>
  <si>
    <t>MA(1)</t>
  </si>
  <si>
    <t>θ2</t>
  </si>
  <si>
    <t>MA(2)</t>
  </si>
  <si>
    <t>θ3</t>
  </si>
  <si>
    <t>θ4</t>
  </si>
  <si>
    <t>MA(3)</t>
  </si>
  <si>
    <t>MA(4)</t>
  </si>
  <si>
    <t>Theoretical</t>
  </si>
  <si>
    <t>r1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</si>
</sst>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%"/>
  </numFmts>
  <fonts count="6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9" fontId="5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0" fillId="0" borderId="1" xfId="0" applyBorder="1"/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2" xfId="0" applyBorder="1"/>
    <xf numFmtId="0" fontId="2" fillId="0" borderId="3" xfId="0" applyFont="1" applyBorder="1" applyAlignment="1">
      <alignment horizontal="left"/>
    </xf>
    <xf numFmtId="0" fontId="0" fillId="0" borderId="3" xfId="0" applyBorder="1"/>
    <xf numFmtId="0" fontId="2" fillId="0" borderId="0" xfId="0" applyFont="1" applyAlignment="1">
      <alignment horizontal="right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0" fontId="2" fillId="3" borderId="4" xfId="0" applyNumberFormat="1" applyFont="1" applyFill="1" applyBorder="1" applyAlignment="1">
      <alignment horizontal="center"/>
    </xf>
    <xf numFmtId="0" fontId="0" fillId="0" borderId="5" xfId="0" applyBorder="1"/>
    <xf numFmtId="0" fontId="0" fillId="0" borderId="4" xfId="0" applyBorder="1"/>
    <xf numFmtId="164" fontId="0" fillId="0" borderId="0" xfId="0" applyNumberFormat="1" applyFont="1" applyAlignment="1">
      <alignment horizontal="center"/>
    </xf>
    <xf numFmtId="10" fontId="0" fillId="0" borderId="0" xfId="0" applyNumberFormat="1" applyFont="1" applyAlignment="1">
      <alignment horizontal="center"/>
    </xf>
    <xf numFmtId="0" fontId="2" fillId="0" borderId="3" xfId="0" applyFont="1" applyBorder="1" applyAlignment="1">
      <alignment horizontal="center"/>
    </xf>
    <xf numFmtId="10" fontId="0" fillId="0" borderId="0" xfId="0" applyNumberFormat="1"/>
    <xf numFmtId="0" fontId="0" fillId="0" borderId="0" xfId="0" applyFill="1" applyBorder="1" applyAlignment="1">
      <alignment horizontal="center"/>
    </xf>
    <xf numFmtId="0" fontId="1" fillId="2" borderId="0" xfId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Border="1"/>
    <xf numFmtId="0" fontId="0" fillId="0" borderId="10" xfId="0" applyBorder="1"/>
    <xf numFmtId="0" fontId="0" fillId="0" borderId="11" xfId="0" applyBorder="1"/>
    <xf numFmtId="2" fontId="0" fillId="0" borderId="0" xfId="0" applyNumberFormat="1" applyAlignment="1">
      <alignment horizontal="center"/>
    </xf>
    <xf numFmtId="165" fontId="0" fillId="0" borderId="0" xfId="2" applyNumberFormat="1" applyFont="1"/>
    <xf numFmtId="165" fontId="0" fillId="0" borderId="0" xfId="2" applyNumberFormat="1" applyFont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0" fillId="0" borderId="12" xfId="0" applyBorder="1" applyAlignment="1">
      <alignment horizontal="center"/>
    </xf>
  </cellXfs>
  <cellStyles count="3">
    <cellStyle name="Good" xfId="1" builtinId="2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7770309199154981E-2"/>
          <c:y val="4.8062855779391213E-2"/>
          <c:w val="0.92874278926516296"/>
          <c:h val="0.90387428844121753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'AR(1)'!$D$8:$D$506</c:f>
              <c:numCache>
                <c:formatCode>General</c:formatCode>
                <c:ptCount val="499"/>
                <c:pt idx="0">
                  <c:v>1.0282668968878975E-2</c:v>
                </c:pt>
                <c:pt idx="1">
                  <c:v>3.5054192542219892E-2</c:v>
                </c:pt>
                <c:pt idx="2">
                  <c:v>1.5364939491326023E-2</c:v>
                </c:pt>
                <c:pt idx="3">
                  <c:v>0.12462714752392035</c:v>
                </c:pt>
                <c:pt idx="4">
                  <c:v>3.5522277482644984E-2</c:v>
                </c:pt>
                <c:pt idx="5">
                  <c:v>0.10549743567533272</c:v>
                </c:pt>
                <c:pt idx="6">
                  <c:v>0.2234086903741026</c:v>
                </c:pt>
                <c:pt idx="7">
                  <c:v>0.15219877804570647</c:v>
                </c:pt>
                <c:pt idx="8">
                  <c:v>0.17498900915045223</c:v>
                </c:pt>
                <c:pt idx="9">
                  <c:v>0.15572059097005142</c:v>
                </c:pt>
                <c:pt idx="10">
                  <c:v>2.4704637694484471E-2</c:v>
                </c:pt>
                <c:pt idx="11">
                  <c:v>-3.4994369910741605E-2</c:v>
                </c:pt>
                <c:pt idx="12">
                  <c:v>-8.7274774352952653E-2</c:v>
                </c:pt>
                <c:pt idx="13">
                  <c:v>3.4698559025169856E-3</c:v>
                </c:pt>
                <c:pt idx="14">
                  <c:v>1.1240548449797131E-2</c:v>
                </c:pt>
                <c:pt idx="15">
                  <c:v>8.6185207873913622E-2</c:v>
                </c:pt>
                <c:pt idx="16">
                  <c:v>0.15905135061266151</c:v>
                </c:pt>
                <c:pt idx="17">
                  <c:v>0.21680631224375613</c:v>
                </c:pt>
                <c:pt idx="18">
                  <c:v>0.20743290883977752</c:v>
                </c:pt>
                <c:pt idx="19">
                  <c:v>0.1647050104542738</c:v>
                </c:pt>
                <c:pt idx="20">
                  <c:v>6.264829217889549E-2</c:v>
                </c:pt>
                <c:pt idx="21">
                  <c:v>-5.1111088903287943E-2</c:v>
                </c:pt>
                <c:pt idx="22">
                  <c:v>-9.9379945180337159E-2</c:v>
                </c:pt>
                <c:pt idx="23">
                  <c:v>-9.5052589167915369E-2</c:v>
                </c:pt>
                <c:pt idx="24">
                  <c:v>-6.9592615002185249E-2</c:v>
                </c:pt>
                <c:pt idx="25">
                  <c:v>-1.7849303908190617E-4</c:v>
                </c:pt>
                <c:pt idx="26">
                  <c:v>6.7693069638313022E-2</c:v>
                </c:pt>
                <c:pt idx="27">
                  <c:v>9.7499336695002159E-2</c:v>
                </c:pt>
                <c:pt idx="28">
                  <c:v>7.8464204791874631E-2</c:v>
                </c:pt>
                <c:pt idx="29">
                  <c:v>4.2036629919710314E-2</c:v>
                </c:pt>
                <c:pt idx="30">
                  <c:v>1.5465020072479456E-2</c:v>
                </c:pt>
                <c:pt idx="31">
                  <c:v>-1.1288244904935584E-2</c:v>
                </c:pt>
                <c:pt idx="32">
                  <c:v>-7.0874535595335963E-2</c:v>
                </c:pt>
                <c:pt idx="33">
                  <c:v>-0.13097785748263419</c:v>
                </c:pt>
                <c:pt idx="34">
                  <c:v>-8.1855328449488382E-2</c:v>
                </c:pt>
                <c:pt idx="35">
                  <c:v>-7.3394576498438752E-2</c:v>
                </c:pt>
                <c:pt idx="36">
                  <c:v>-2.6593445486387694E-2</c:v>
                </c:pt>
                <c:pt idx="37">
                  <c:v>-1.2682020329267848E-2</c:v>
                </c:pt>
                <c:pt idx="38">
                  <c:v>5.7175390898216182E-2</c:v>
                </c:pt>
                <c:pt idx="39">
                  <c:v>8.5760679046938293E-2</c:v>
                </c:pt>
                <c:pt idx="40">
                  <c:v>0.10547258641075863</c:v>
                </c:pt>
                <c:pt idx="41">
                  <c:v>8.3997485123821672E-2</c:v>
                </c:pt>
                <c:pt idx="42">
                  <c:v>3.6140506423878463E-2</c:v>
                </c:pt>
                <c:pt idx="43">
                  <c:v>5.5080219296897617E-2</c:v>
                </c:pt>
                <c:pt idx="44">
                  <c:v>0.10024480595130394</c:v>
                </c:pt>
                <c:pt idx="45">
                  <c:v>6.349486805272779E-2</c:v>
                </c:pt>
                <c:pt idx="46">
                  <c:v>-9.5868827737628018E-3</c:v>
                </c:pt>
                <c:pt idx="47">
                  <c:v>4.1230528882769735E-2</c:v>
                </c:pt>
                <c:pt idx="48">
                  <c:v>-2.1448180189432564E-3</c:v>
                </c:pt>
                <c:pt idx="49">
                  <c:v>-2.7314426114245023E-3</c:v>
                </c:pt>
                <c:pt idx="50">
                  <c:v>-2.9682615498815811E-2</c:v>
                </c:pt>
                <c:pt idx="51">
                  <c:v>3.6731964182291521E-2</c:v>
                </c:pt>
                <c:pt idx="52">
                  <c:v>5.2206357096822073E-2</c:v>
                </c:pt>
                <c:pt idx="53">
                  <c:v>3.0664511315417954E-2</c:v>
                </c:pt>
                <c:pt idx="54">
                  <c:v>8.7925689094383766E-2</c:v>
                </c:pt>
                <c:pt idx="55">
                  <c:v>0.12070548001939015</c:v>
                </c:pt>
                <c:pt idx="56">
                  <c:v>0.14830790909198788</c:v>
                </c:pt>
                <c:pt idx="57">
                  <c:v>0.13866205611116311</c:v>
                </c:pt>
                <c:pt idx="58">
                  <c:v>6.8199698098567157E-2</c:v>
                </c:pt>
                <c:pt idx="59">
                  <c:v>0.11670896052897191</c:v>
                </c:pt>
                <c:pt idx="60">
                  <c:v>0.12884485700372134</c:v>
                </c:pt>
                <c:pt idx="61">
                  <c:v>1.3567680378764366E-2</c:v>
                </c:pt>
                <c:pt idx="62">
                  <c:v>5.4820586699277717E-2</c:v>
                </c:pt>
                <c:pt idx="63">
                  <c:v>3.9807186092457349E-2</c:v>
                </c:pt>
                <c:pt idx="64">
                  <c:v>6.0787516260551414E-2</c:v>
                </c:pt>
                <c:pt idx="65">
                  <c:v>2.5779509548745569E-2</c:v>
                </c:pt>
                <c:pt idx="66">
                  <c:v>7.3264077434084113E-2</c:v>
                </c:pt>
                <c:pt idx="67">
                  <c:v>5.4726969077814484E-2</c:v>
                </c:pt>
                <c:pt idx="68">
                  <c:v>8.2896919495189389E-2</c:v>
                </c:pt>
                <c:pt idx="69">
                  <c:v>7.0988821777442992E-2</c:v>
                </c:pt>
                <c:pt idx="70">
                  <c:v>7.1701595515464567E-3</c:v>
                </c:pt>
                <c:pt idx="71">
                  <c:v>-3.4548253621072118E-2</c:v>
                </c:pt>
                <c:pt idx="72">
                  <c:v>-0.10157268140668482</c:v>
                </c:pt>
                <c:pt idx="73">
                  <c:v>-6.0017971724257019E-2</c:v>
                </c:pt>
                <c:pt idx="74">
                  <c:v>-7.9532420576115342E-2</c:v>
                </c:pt>
                <c:pt idx="75">
                  <c:v>-0.12760538677443151</c:v>
                </c:pt>
                <c:pt idx="76">
                  <c:v>-5.6257522104279395E-2</c:v>
                </c:pt>
                <c:pt idx="77">
                  <c:v>-0.1177623276598553</c:v>
                </c:pt>
                <c:pt idx="78">
                  <c:v>-0.12235031829961673</c:v>
                </c:pt>
                <c:pt idx="79">
                  <c:v>-8.4592601587853866E-2</c:v>
                </c:pt>
                <c:pt idx="80">
                  <c:v>-4.8731258256630924E-2</c:v>
                </c:pt>
                <c:pt idx="81">
                  <c:v>-5.1714776430971353E-2</c:v>
                </c:pt>
                <c:pt idx="82">
                  <c:v>-5.5238890010123533E-2</c:v>
                </c:pt>
                <c:pt idx="83">
                  <c:v>-4.2754653991710315E-2</c:v>
                </c:pt>
                <c:pt idx="84">
                  <c:v>1.9760032648118715E-2</c:v>
                </c:pt>
                <c:pt idx="85">
                  <c:v>-2.5792068188260207E-2</c:v>
                </c:pt>
                <c:pt idx="86">
                  <c:v>6.3131460262504616E-2</c:v>
                </c:pt>
                <c:pt idx="87">
                  <c:v>-3.9559243849412201E-2</c:v>
                </c:pt>
                <c:pt idx="88">
                  <c:v>-6.1998229367604726E-2</c:v>
                </c:pt>
                <c:pt idx="89">
                  <c:v>-0.100822187261319</c:v>
                </c:pt>
                <c:pt idx="90">
                  <c:v>-0.14059876092193244</c:v>
                </c:pt>
                <c:pt idx="91">
                  <c:v>-7.1358208592280925E-2</c:v>
                </c:pt>
                <c:pt idx="92">
                  <c:v>-6.8497065022831607E-2</c:v>
                </c:pt>
                <c:pt idx="93">
                  <c:v>-0.13889138233587867</c:v>
                </c:pt>
                <c:pt idx="94">
                  <c:v>-5.5376087745861099E-2</c:v>
                </c:pt>
                <c:pt idx="95">
                  <c:v>-9.0168423266666381E-2</c:v>
                </c:pt>
                <c:pt idx="96">
                  <c:v>-7.0621748749513699E-2</c:v>
                </c:pt>
                <c:pt idx="97">
                  <c:v>-6.6202553848271353E-2</c:v>
                </c:pt>
                <c:pt idx="98">
                  <c:v>-7.6208139576230405E-2</c:v>
                </c:pt>
                <c:pt idx="99">
                  <c:v>-0.10994682649065032</c:v>
                </c:pt>
                <c:pt idx="100">
                  <c:v>-0.12351391100076722</c:v>
                </c:pt>
                <c:pt idx="101">
                  <c:v>-0.17323958856417504</c:v>
                </c:pt>
                <c:pt idx="102">
                  <c:v>-0.16095073999368095</c:v>
                </c:pt>
                <c:pt idx="103">
                  <c:v>-0.20262625925738348</c:v>
                </c:pt>
                <c:pt idx="104">
                  <c:v>-0.16355277151681391</c:v>
                </c:pt>
                <c:pt idx="105">
                  <c:v>-0.17641345674668965</c:v>
                </c:pt>
                <c:pt idx="106">
                  <c:v>-0.20547619308699658</c:v>
                </c:pt>
                <c:pt idx="107">
                  <c:v>-0.18592291519235138</c:v>
                </c:pt>
                <c:pt idx="108">
                  <c:v>-0.18446244333390566</c:v>
                </c:pt>
                <c:pt idx="109">
                  <c:v>-0.14895284240332529</c:v>
                </c:pt>
                <c:pt idx="110">
                  <c:v>-5.6007507435585219E-3</c:v>
                </c:pt>
                <c:pt idx="111">
                  <c:v>3.5893801848540595E-2</c:v>
                </c:pt>
                <c:pt idx="112">
                  <c:v>7.044503888102388E-2</c:v>
                </c:pt>
                <c:pt idx="113">
                  <c:v>-9.8640906117487062E-3</c:v>
                </c:pt>
                <c:pt idx="114">
                  <c:v>-7.7841913734375989E-2</c:v>
                </c:pt>
                <c:pt idx="115">
                  <c:v>-5.9439655351613864E-2</c:v>
                </c:pt>
                <c:pt idx="116">
                  <c:v>-5.8985778718137864E-2</c:v>
                </c:pt>
                <c:pt idx="117">
                  <c:v>-7.0694985422557657E-2</c:v>
                </c:pt>
                <c:pt idx="118">
                  <c:v>-2.1333668474336015E-2</c:v>
                </c:pt>
                <c:pt idx="119">
                  <c:v>2.3323367340886806E-2</c:v>
                </c:pt>
                <c:pt idx="120">
                  <c:v>2.6898394757211459E-2</c:v>
                </c:pt>
                <c:pt idx="121">
                  <c:v>4.4492455160427026E-3</c:v>
                </c:pt>
                <c:pt idx="122">
                  <c:v>6.6275743234267298E-2</c:v>
                </c:pt>
                <c:pt idx="123">
                  <c:v>-1.5896792415006966E-2</c:v>
                </c:pt>
                <c:pt idx="124">
                  <c:v>9.2574504513795022E-2</c:v>
                </c:pt>
                <c:pt idx="125">
                  <c:v>-2.8139236092013922E-2</c:v>
                </c:pt>
                <c:pt idx="126">
                  <c:v>2.3601402053238619E-2</c:v>
                </c:pt>
                <c:pt idx="127">
                  <c:v>6.5932545335980308E-2</c:v>
                </c:pt>
                <c:pt idx="128">
                  <c:v>6.78176549550151E-2</c:v>
                </c:pt>
                <c:pt idx="129">
                  <c:v>1.6627838687538782E-2</c:v>
                </c:pt>
                <c:pt idx="130">
                  <c:v>4.6953565884785907E-2</c:v>
                </c:pt>
                <c:pt idx="131">
                  <c:v>7.248188989709646E-2</c:v>
                </c:pt>
                <c:pt idx="132">
                  <c:v>7.6788685050106831E-2</c:v>
                </c:pt>
                <c:pt idx="133">
                  <c:v>0.10186897371806436</c:v>
                </c:pt>
                <c:pt idx="134">
                  <c:v>0.11910623550535587</c:v>
                </c:pt>
                <c:pt idx="135">
                  <c:v>9.8973649658644275E-2</c:v>
                </c:pt>
                <c:pt idx="136">
                  <c:v>0.11929947993153533</c:v>
                </c:pt>
                <c:pt idx="137">
                  <c:v>-2.5652159663023866E-2</c:v>
                </c:pt>
                <c:pt idx="138">
                  <c:v>-7.495351073535525E-2</c:v>
                </c:pt>
                <c:pt idx="139">
                  <c:v>-5.3794803824368007E-2</c:v>
                </c:pt>
                <c:pt idx="140">
                  <c:v>2.6894449413156669E-2</c:v>
                </c:pt>
                <c:pt idx="141">
                  <c:v>1.817582818511599E-2</c:v>
                </c:pt>
                <c:pt idx="142">
                  <c:v>7.8991290664300953E-2</c:v>
                </c:pt>
                <c:pt idx="143">
                  <c:v>7.5083014387218761E-2</c:v>
                </c:pt>
                <c:pt idx="144">
                  <c:v>3.9202388637131616E-2</c:v>
                </c:pt>
                <c:pt idx="145">
                  <c:v>9.1169736636334375E-2</c:v>
                </c:pt>
                <c:pt idx="146">
                  <c:v>9.5404818185482118E-2</c:v>
                </c:pt>
                <c:pt idx="147">
                  <c:v>4.0188753354628216E-2</c:v>
                </c:pt>
                <c:pt idx="148">
                  <c:v>4.8908611202535618E-2</c:v>
                </c:pt>
                <c:pt idx="149">
                  <c:v>-2.6781918879259486E-2</c:v>
                </c:pt>
                <c:pt idx="150">
                  <c:v>-1.2623104068227557E-2</c:v>
                </c:pt>
                <c:pt idx="151">
                  <c:v>2.2050446851396618E-3</c:v>
                </c:pt>
                <c:pt idx="152">
                  <c:v>2.8714429173532377E-3</c:v>
                </c:pt>
                <c:pt idx="153">
                  <c:v>-3.7929047454022924E-2</c:v>
                </c:pt>
                <c:pt idx="154">
                  <c:v>-0.11623736317954317</c:v>
                </c:pt>
                <c:pt idx="155">
                  <c:v>-9.4200598536984953E-2</c:v>
                </c:pt>
                <c:pt idx="156">
                  <c:v>-7.0004919084408257E-2</c:v>
                </c:pt>
                <c:pt idx="157">
                  <c:v>-0.16074046257304464</c:v>
                </c:pt>
                <c:pt idx="158">
                  <c:v>-9.5371574051138386E-2</c:v>
                </c:pt>
                <c:pt idx="159">
                  <c:v>-8.4006235578076238E-2</c:v>
                </c:pt>
                <c:pt idx="160">
                  <c:v>-0.10943011742309341</c:v>
                </c:pt>
                <c:pt idx="161">
                  <c:v>-8.7764028004113662E-2</c:v>
                </c:pt>
                <c:pt idx="162">
                  <c:v>-0.13671744369042962</c:v>
                </c:pt>
                <c:pt idx="163">
                  <c:v>-9.0976579975033042E-2</c:v>
                </c:pt>
                <c:pt idx="164">
                  <c:v>-0.1434931020194925</c:v>
                </c:pt>
                <c:pt idx="165">
                  <c:v>-8.2686369483269656E-2</c:v>
                </c:pt>
                <c:pt idx="166">
                  <c:v>-4.7645265724944701E-2</c:v>
                </c:pt>
                <c:pt idx="167">
                  <c:v>-4.9801693178029079E-2</c:v>
                </c:pt>
                <c:pt idx="168">
                  <c:v>-3.7012868026608872E-3</c:v>
                </c:pt>
                <c:pt idx="169">
                  <c:v>-0.11582746032033055</c:v>
                </c:pt>
                <c:pt idx="170">
                  <c:v>-0.18726854255076802</c:v>
                </c:pt>
                <c:pt idx="171">
                  <c:v>-0.22991967757813195</c:v>
                </c:pt>
                <c:pt idx="172">
                  <c:v>-0.22705272585473735</c:v>
                </c:pt>
                <c:pt idx="173">
                  <c:v>-0.20960356444183312</c:v>
                </c:pt>
                <c:pt idx="174">
                  <c:v>-0.16899303929383394</c:v>
                </c:pt>
                <c:pt idx="175">
                  <c:v>-7.8054296441174176E-2</c:v>
                </c:pt>
                <c:pt idx="176">
                  <c:v>1.7551175991949178E-2</c:v>
                </c:pt>
                <c:pt idx="177">
                  <c:v>0.13677679387079381</c:v>
                </c:pt>
                <c:pt idx="178">
                  <c:v>0.14494341602267891</c:v>
                </c:pt>
                <c:pt idx="179">
                  <c:v>5.7044594641398952E-2</c:v>
                </c:pt>
                <c:pt idx="180">
                  <c:v>2.7977114663099913E-2</c:v>
                </c:pt>
                <c:pt idx="181">
                  <c:v>-9.0244558685457742E-3</c:v>
                </c:pt>
                <c:pt idx="182">
                  <c:v>-1.7470982281063738E-2</c:v>
                </c:pt>
                <c:pt idx="183">
                  <c:v>-9.2277058219556243E-4</c:v>
                </c:pt>
                <c:pt idx="184">
                  <c:v>6.6867937124338125E-2</c:v>
                </c:pt>
                <c:pt idx="185">
                  <c:v>5.4230674941063046E-2</c:v>
                </c:pt>
                <c:pt idx="186">
                  <c:v>2.3720559669936289E-2</c:v>
                </c:pt>
                <c:pt idx="187">
                  <c:v>8.2593316684651502E-2</c:v>
                </c:pt>
                <c:pt idx="188">
                  <c:v>9.023234729362889E-2</c:v>
                </c:pt>
                <c:pt idx="189">
                  <c:v>7.2723290557389283E-2</c:v>
                </c:pt>
                <c:pt idx="190">
                  <c:v>5.7824823659037239E-2</c:v>
                </c:pt>
                <c:pt idx="191">
                  <c:v>7.2704413058556114E-2</c:v>
                </c:pt>
                <c:pt idx="192">
                  <c:v>5.1490309719625642E-2</c:v>
                </c:pt>
                <c:pt idx="193">
                  <c:v>0.10893222536124321</c:v>
                </c:pt>
                <c:pt idx="194">
                  <c:v>9.7408916673751247E-2</c:v>
                </c:pt>
                <c:pt idx="195">
                  <c:v>6.1428238884283851E-2</c:v>
                </c:pt>
                <c:pt idx="196">
                  <c:v>-5.4138822317433069E-3</c:v>
                </c:pt>
                <c:pt idx="197">
                  <c:v>-2.2675284607971278E-2</c:v>
                </c:pt>
                <c:pt idx="198">
                  <c:v>3.6624820220843873E-2</c:v>
                </c:pt>
                <c:pt idx="199">
                  <c:v>-1.661432369407698E-2</c:v>
                </c:pt>
                <c:pt idx="200">
                  <c:v>-4.8186093903204726E-2</c:v>
                </c:pt>
                <c:pt idx="201">
                  <c:v>5.3775547643026451E-2</c:v>
                </c:pt>
                <c:pt idx="202">
                  <c:v>6.9429805902305644E-2</c:v>
                </c:pt>
                <c:pt idx="203">
                  <c:v>3.1171003270268872E-2</c:v>
                </c:pt>
                <c:pt idx="204">
                  <c:v>9.649042787332171E-2</c:v>
                </c:pt>
                <c:pt idx="205">
                  <c:v>8.9993241628451015E-2</c:v>
                </c:pt>
                <c:pt idx="206">
                  <c:v>0.22139673032821891</c:v>
                </c:pt>
                <c:pt idx="207">
                  <c:v>0.12367795594983416</c:v>
                </c:pt>
                <c:pt idx="208">
                  <c:v>7.6549473394154188E-2</c:v>
                </c:pt>
                <c:pt idx="209">
                  <c:v>6.6799070978239894E-2</c:v>
                </c:pt>
                <c:pt idx="210">
                  <c:v>1.4619299745859723E-2</c:v>
                </c:pt>
                <c:pt idx="211">
                  <c:v>5.4337280159593278E-2</c:v>
                </c:pt>
                <c:pt idx="212">
                  <c:v>0.1376671794410686</c:v>
                </c:pt>
                <c:pt idx="213">
                  <c:v>0.21054561808092401</c:v>
                </c:pt>
                <c:pt idx="214">
                  <c:v>0.11014964705316235</c:v>
                </c:pt>
                <c:pt idx="215">
                  <c:v>0.10218564149365936</c:v>
                </c:pt>
                <c:pt idx="216">
                  <c:v>9.6440306454039421E-2</c:v>
                </c:pt>
                <c:pt idx="217">
                  <c:v>0.17901362132469539</c:v>
                </c:pt>
                <c:pt idx="218">
                  <c:v>0.2012344448357325</c:v>
                </c:pt>
                <c:pt idx="219">
                  <c:v>0.1416413799829053</c:v>
                </c:pt>
                <c:pt idx="220">
                  <c:v>0.11798054852429918</c:v>
                </c:pt>
                <c:pt idx="221">
                  <c:v>7.5157752486738685E-2</c:v>
                </c:pt>
                <c:pt idx="222">
                  <c:v>8.7645912954063557E-2</c:v>
                </c:pt>
                <c:pt idx="223">
                  <c:v>0.15602758865351102</c:v>
                </c:pt>
                <c:pt idx="224">
                  <c:v>0.13562097765234404</c:v>
                </c:pt>
                <c:pt idx="225">
                  <c:v>2.4371565033213291E-2</c:v>
                </c:pt>
                <c:pt idx="226">
                  <c:v>5.061041842176503E-2</c:v>
                </c:pt>
                <c:pt idx="227">
                  <c:v>5.9000356905515153E-2</c:v>
                </c:pt>
                <c:pt idx="228">
                  <c:v>0.13331269536660462</c:v>
                </c:pt>
                <c:pt idx="229">
                  <c:v>0.10543179618686796</c:v>
                </c:pt>
                <c:pt idx="230">
                  <c:v>2.9698698046311353E-2</c:v>
                </c:pt>
                <c:pt idx="231">
                  <c:v>0.1221830057924783</c:v>
                </c:pt>
                <c:pt idx="232">
                  <c:v>2.6846912708574922E-2</c:v>
                </c:pt>
                <c:pt idx="233">
                  <c:v>2.830900958050998E-2</c:v>
                </c:pt>
                <c:pt idx="234">
                  <c:v>5.3220834378527454E-3</c:v>
                </c:pt>
                <c:pt idx="235">
                  <c:v>8.3545083239713464E-2</c:v>
                </c:pt>
                <c:pt idx="236">
                  <c:v>6.6769130332868964E-2</c:v>
                </c:pt>
                <c:pt idx="237">
                  <c:v>5.1779855998507422E-2</c:v>
                </c:pt>
                <c:pt idx="238">
                  <c:v>3.5764316556034959E-2</c:v>
                </c:pt>
                <c:pt idx="239">
                  <c:v>3.7639284904237333E-2</c:v>
                </c:pt>
                <c:pt idx="240">
                  <c:v>-7.8916124922807362E-3</c:v>
                </c:pt>
                <c:pt idx="241">
                  <c:v>2.4580654370751206E-3</c:v>
                </c:pt>
                <c:pt idx="242">
                  <c:v>-3.9866585097572474E-2</c:v>
                </c:pt>
                <c:pt idx="243">
                  <c:v>-0.1058273465878851</c:v>
                </c:pt>
                <c:pt idx="244">
                  <c:v>-0.10318618883001379</c:v>
                </c:pt>
                <c:pt idx="245">
                  <c:v>-4.3449187517096088E-2</c:v>
                </c:pt>
                <c:pt idx="246">
                  <c:v>-6.4496236353505126E-2</c:v>
                </c:pt>
                <c:pt idx="247">
                  <c:v>-0.12193647866447239</c:v>
                </c:pt>
                <c:pt idx="248">
                  <c:v>-9.8515037300532737E-2</c:v>
                </c:pt>
                <c:pt idx="249">
                  <c:v>-0.11045147168111979</c:v>
                </c:pt>
                <c:pt idx="250">
                  <c:v>1.8642007115694748E-2</c:v>
                </c:pt>
                <c:pt idx="251">
                  <c:v>-7.2054036794328466E-2</c:v>
                </c:pt>
                <c:pt idx="252">
                  <c:v>-2.3103926906176027E-2</c:v>
                </c:pt>
                <c:pt idx="253">
                  <c:v>2.9986766659322678E-2</c:v>
                </c:pt>
                <c:pt idx="254">
                  <c:v>6.5963741548332233E-2</c:v>
                </c:pt>
                <c:pt idx="255">
                  <c:v>1.1349058610258249E-2</c:v>
                </c:pt>
                <c:pt idx="256">
                  <c:v>6.5418355524296423E-2</c:v>
                </c:pt>
                <c:pt idx="257">
                  <c:v>3.7702785609273086E-2</c:v>
                </c:pt>
                <c:pt idx="258">
                  <c:v>9.9889274066190838E-3</c:v>
                </c:pt>
                <c:pt idx="259">
                  <c:v>-1.4541374692413643E-2</c:v>
                </c:pt>
                <c:pt idx="260">
                  <c:v>-5.3092781831560715E-2</c:v>
                </c:pt>
                <c:pt idx="261">
                  <c:v>-5.5912510539740695E-2</c:v>
                </c:pt>
                <c:pt idx="262">
                  <c:v>3.9347990998042356E-2</c:v>
                </c:pt>
                <c:pt idx="263">
                  <c:v>4.2034684200877172E-2</c:v>
                </c:pt>
                <c:pt idx="264">
                  <c:v>-1.6200115572001697E-2</c:v>
                </c:pt>
                <c:pt idx="265">
                  <c:v>-3.1087608649592556E-2</c:v>
                </c:pt>
                <c:pt idx="266">
                  <c:v>-2.3579030290523127E-2</c:v>
                </c:pt>
                <c:pt idx="267">
                  <c:v>1.0591112278705139E-2</c:v>
                </c:pt>
                <c:pt idx="268">
                  <c:v>5.9111736308468187E-2</c:v>
                </c:pt>
                <c:pt idx="269">
                  <c:v>3.8024299911905042E-2</c:v>
                </c:pt>
                <c:pt idx="270">
                  <c:v>5.1940417950355068E-2</c:v>
                </c:pt>
                <c:pt idx="271">
                  <c:v>0.15286160093926188</c:v>
                </c:pt>
                <c:pt idx="272">
                  <c:v>0.11031665562731062</c:v>
                </c:pt>
                <c:pt idx="273">
                  <c:v>-3.5195227763346854E-2</c:v>
                </c:pt>
                <c:pt idx="274">
                  <c:v>-8.0849941870525424E-2</c:v>
                </c:pt>
                <c:pt idx="275">
                  <c:v>-1.0982504138823519E-2</c:v>
                </c:pt>
                <c:pt idx="276">
                  <c:v>7.2904665270539473E-2</c:v>
                </c:pt>
                <c:pt idx="277">
                  <c:v>7.5953798679156262E-2</c:v>
                </c:pt>
                <c:pt idx="278">
                  <c:v>2.8509066274251087E-2</c:v>
                </c:pt>
                <c:pt idx="279">
                  <c:v>-3.4605637787960761E-2</c:v>
                </c:pt>
                <c:pt idx="280">
                  <c:v>-3.452371131805073E-2</c:v>
                </c:pt>
                <c:pt idx="281">
                  <c:v>3.591206255723052E-2</c:v>
                </c:pt>
                <c:pt idx="282">
                  <c:v>2.4125842761332991E-3</c:v>
                </c:pt>
                <c:pt idx="283">
                  <c:v>-2.0496656417759794E-2</c:v>
                </c:pt>
                <c:pt idx="284">
                  <c:v>-1.2869729746934476E-2</c:v>
                </c:pt>
                <c:pt idx="285">
                  <c:v>7.4401486523895267E-3</c:v>
                </c:pt>
                <c:pt idx="286">
                  <c:v>9.7838316877309983E-2</c:v>
                </c:pt>
                <c:pt idx="287">
                  <c:v>1.302176061116829E-2</c:v>
                </c:pt>
                <c:pt idx="288">
                  <c:v>2.1408239349557254E-2</c:v>
                </c:pt>
                <c:pt idx="289">
                  <c:v>-6.3925873221822097E-3</c:v>
                </c:pt>
                <c:pt idx="290">
                  <c:v>-6.46252039879033E-3</c:v>
                </c:pt>
                <c:pt idx="291">
                  <c:v>-1.350666322751063E-2</c:v>
                </c:pt>
                <c:pt idx="292">
                  <c:v>-8.3782867418132012E-2</c:v>
                </c:pt>
                <c:pt idx="293">
                  <c:v>-3.6606450183170589E-2</c:v>
                </c:pt>
                <c:pt idx="294">
                  <c:v>-1.9010304399447508E-2</c:v>
                </c:pt>
                <c:pt idx="295">
                  <c:v>-2.1839016036914911E-2</c:v>
                </c:pt>
                <c:pt idx="296">
                  <c:v>-2.9369064069872719E-2</c:v>
                </c:pt>
                <c:pt idx="297">
                  <c:v>3.3410350630920405E-2</c:v>
                </c:pt>
                <c:pt idx="298">
                  <c:v>9.4201092654140131E-2</c:v>
                </c:pt>
                <c:pt idx="299">
                  <c:v>8.5499038917750916E-2</c:v>
                </c:pt>
                <c:pt idx="300">
                  <c:v>5.7396644582873982E-2</c:v>
                </c:pt>
                <c:pt idx="301">
                  <c:v>2.0635846866915768E-2</c:v>
                </c:pt>
                <c:pt idx="302">
                  <c:v>-2.1683551397697984E-2</c:v>
                </c:pt>
                <c:pt idx="303">
                  <c:v>3.9274605609783263E-2</c:v>
                </c:pt>
                <c:pt idx="304">
                  <c:v>5.402419782923331E-2</c:v>
                </c:pt>
                <c:pt idx="305">
                  <c:v>6.9395945463320771E-2</c:v>
                </c:pt>
                <c:pt idx="306">
                  <c:v>9.2536583216013019E-2</c:v>
                </c:pt>
                <c:pt idx="307">
                  <c:v>4.2772068946558536E-2</c:v>
                </c:pt>
                <c:pt idx="308">
                  <c:v>6.2237198007849999E-2</c:v>
                </c:pt>
                <c:pt idx="309">
                  <c:v>0.1156256862024355</c:v>
                </c:pt>
                <c:pt idx="310">
                  <c:v>5.5806954881170025E-2</c:v>
                </c:pt>
                <c:pt idx="311">
                  <c:v>4.7092581802860557E-2</c:v>
                </c:pt>
                <c:pt idx="312">
                  <c:v>2.6338145525481992E-2</c:v>
                </c:pt>
                <c:pt idx="313">
                  <c:v>-1.1238154501112194E-3</c:v>
                </c:pt>
                <c:pt idx="314">
                  <c:v>3.0810512050340987E-2</c:v>
                </c:pt>
                <c:pt idx="315">
                  <c:v>5.3359836126161672E-2</c:v>
                </c:pt>
                <c:pt idx="316">
                  <c:v>5.2283912157312686E-2</c:v>
                </c:pt>
                <c:pt idx="317">
                  <c:v>9.4687807333383972E-2</c:v>
                </c:pt>
                <c:pt idx="318">
                  <c:v>3.2103826183589958E-2</c:v>
                </c:pt>
                <c:pt idx="319">
                  <c:v>0.10540378604748372</c:v>
                </c:pt>
                <c:pt idx="320">
                  <c:v>3.9130270756674163E-3</c:v>
                </c:pt>
                <c:pt idx="321">
                  <c:v>-4.9596674582248181E-2</c:v>
                </c:pt>
                <c:pt idx="322">
                  <c:v>-3.5965665915889247E-2</c:v>
                </c:pt>
                <c:pt idx="323">
                  <c:v>-8.2476791435569755E-2</c:v>
                </c:pt>
                <c:pt idx="324">
                  <c:v>-9.3447754324861507E-2</c:v>
                </c:pt>
                <c:pt idx="325">
                  <c:v>-6.7157587609475558E-2</c:v>
                </c:pt>
                <c:pt idx="326">
                  <c:v>-0.12731946556805385</c:v>
                </c:pt>
                <c:pt idx="327">
                  <c:v>-8.0372353751275397E-2</c:v>
                </c:pt>
                <c:pt idx="328">
                  <c:v>-2.7689353700909594E-2</c:v>
                </c:pt>
                <c:pt idx="329">
                  <c:v>-2.2788350682844315E-2</c:v>
                </c:pt>
                <c:pt idx="330">
                  <c:v>-2.7221866659600143E-3</c:v>
                </c:pt>
                <c:pt idx="331">
                  <c:v>1.1335897429462231E-2</c:v>
                </c:pt>
                <c:pt idx="332">
                  <c:v>-3.471222952419753E-2</c:v>
                </c:pt>
                <c:pt idx="333">
                  <c:v>-3.78103584477699E-2</c:v>
                </c:pt>
                <c:pt idx="334">
                  <c:v>-3.1114676290043556E-2</c:v>
                </c:pt>
                <c:pt idx="335">
                  <c:v>-4.2355025212395737E-2</c:v>
                </c:pt>
                <c:pt idx="336">
                  <c:v>2.1020608549657024E-2</c:v>
                </c:pt>
                <c:pt idx="337">
                  <c:v>3.9721067322803175E-3</c:v>
                </c:pt>
                <c:pt idx="338">
                  <c:v>-6.9107750344839264E-2</c:v>
                </c:pt>
                <c:pt idx="339">
                  <c:v>-4.9772889391758203E-2</c:v>
                </c:pt>
                <c:pt idx="340">
                  <c:v>-9.3953584867401574E-2</c:v>
                </c:pt>
                <c:pt idx="341">
                  <c:v>-9.344978176030988E-2</c:v>
                </c:pt>
                <c:pt idx="342">
                  <c:v>-0.13038307297704052</c:v>
                </c:pt>
                <c:pt idx="343">
                  <c:v>-7.9510610505204873E-2</c:v>
                </c:pt>
                <c:pt idx="344">
                  <c:v>-8.2534874369319514E-2</c:v>
                </c:pt>
                <c:pt idx="345">
                  <c:v>1.7937129869416424E-5</c:v>
                </c:pt>
                <c:pt idx="346">
                  <c:v>-1.0624507413671395E-3</c:v>
                </c:pt>
                <c:pt idx="347">
                  <c:v>5.7361493594740146E-2</c:v>
                </c:pt>
                <c:pt idx="348">
                  <c:v>-5.880473241926254E-3</c:v>
                </c:pt>
                <c:pt idx="349">
                  <c:v>9.6674275200394358E-2</c:v>
                </c:pt>
                <c:pt idx="350">
                  <c:v>4.0985452260377427E-2</c:v>
                </c:pt>
                <c:pt idx="351">
                  <c:v>6.1423143444054334E-2</c:v>
                </c:pt>
                <c:pt idx="352">
                  <c:v>6.4370319233630041E-2</c:v>
                </c:pt>
                <c:pt idx="353">
                  <c:v>-2.2839675276734923E-2</c:v>
                </c:pt>
                <c:pt idx="354">
                  <c:v>-8.115643832341006E-2</c:v>
                </c:pt>
                <c:pt idx="355">
                  <c:v>-2.6430105998670593E-2</c:v>
                </c:pt>
                <c:pt idx="356">
                  <c:v>-7.9870851263068851E-2</c:v>
                </c:pt>
                <c:pt idx="357">
                  <c:v>-8.1473844133101908E-2</c:v>
                </c:pt>
                <c:pt idx="358">
                  <c:v>-9.8543095922657253E-2</c:v>
                </c:pt>
                <c:pt idx="359">
                  <c:v>5.7470190753021635E-2</c:v>
                </c:pt>
                <c:pt idx="360">
                  <c:v>8.5627534273882561E-3</c:v>
                </c:pt>
                <c:pt idx="361">
                  <c:v>1.0715313460414249E-2</c:v>
                </c:pt>
                <c:pt idx="362">
                  <c:v>0.1080258221714759</c:v>
                </c:pt>
                <c:pt idx="363">
                  <c:v>1.6263728992331056E-3</c:v>
                </c:pt>
                <c:pt idx="364">
                  <c:v>2.6717400561111028E-2</c:v>
                </c:pt>
                <c:pt idx="365">
                  <c:v>1.7301611801182084E-2</c:v>
                </c:pt>
                <c:pt idx="366">
                  <c:v>3.0437149540235051E-2</c:v>
                </c:pt>
                <c:pt idx="367">
                  <c:v>-8.0267996331602129E-3</c:v>
                </c:pt>
                <c:pt idx="368">
                  <c:v>4.2987106920882756E-2</c:v>
                </c:pt>
                <c:pt idx="369">
                  <c:v>6.9724843250351998E-2</c:v>
                </c:pt>
                <c:pt idx="370">
                  <c:v>3.4824013619678136E-2</c:v>
                </c:pt>
                <c:pt idx="371">
                  <c:v>-3.5964436366739023E-2</c:v>
                </c:pt>
                <c:pt idx="372">
                  <c:v>-6.1735224944670708E-2</c:v>
                </c:pt>
                <c:pt idx="373">
                  <c:v>-9.7565205429996776E-2</c:v>
                </c:pt>
                <c:pt idx="374">
                  <c:v>-5.3864376751668011E-2</c:v>
                </c:pt>
                <c:pt idx="375">
                  <c:v>-1.3782629306516418E-2</c:v>
                </c:pt>
                <c:pt idx="376">
                  <c:v>-4.1745661337328703E-2</c:v>
                </c:pt>
                <c:pt idx="377">
                  <c:v>2.8103666666329984E-2</c:v>
                </c:pt>
                <c:pt idx="378">
                  <c:v>-6.6054814636068562E-2</c:v>
                </c:pt>
                <c:pt idx="379">
                  <c:v>-3.6029589873587356E-2</c:v>
                </c:pt>
                <c:pt idx="380">
                  <c:v>-0.12068917729800921</c:v>
                </c:pt>
                <c:pt idx="381">
                  <c:v>-2.8609713671968448E-2</c:v>
                </c:pt>
                <c:pt idx="382">
                  <c:v>-5.5098365223374343E-3</c:v>
                </c:pt>
                <c:pt idx="383">
                  <c:v>-9.4803587061194905E-2</c:v>
                </c:pt>
                <c:pt idx="384">
                  <c:v>-5.4611068142686799E-2</c:v>
                </c:pt>
                <c:pt idx="385">
                  <c:v>-8.6325192622025496E-2</c:v>
                </c:pt>
                <c:pt idx="386">
                  <c:v>-0.12436495553446025</c:v>
                </c:pt>
                <c:pt idx="387">
                  <c:v>-5.096695540635033E-2</c:v>
                </c:pt>
                <c:pt idx="388">
                  <c:v>-6.0226962770997497E-2</c:v>
                </c:pt>
                <c:pt idx="389">
                  <c:v>-0.15777969568776495</c:v>
                </c:pt>
                <c:pt idx="390">
                  <c:v>-9.4167335707654121E-2</c:v>
                </c:pt>
                <c:pt idx="391">
                  <c:v>-2.3275687413335598E-2</c:v>
                </c:pt>
                <c:pt idx="392">
                  <c:v>2.2844526568691237E-2</c:v>
                </c:pt>
                <c:pt idx="393">
                  <c:v>-2.5376397442073293E-2</c:v>
                </c:pt>
                <c:pt idx="394">
                  <c:v>-8.6156373555853101E-3</c:v>
                </c:pt>
                <c:pt idx="395">
                  <c:v>-3.3641092905409196E-2</c:v>
                </c:pt>
                <c:pt idx="396">
                  <c:v>6.8840989125175112E-2</c:v>
                </c:pt>
                <c:pt idx="397">
                  <c:v>6.1807763473452945E-2</c:v>
                </c:pt>
                <c:pt idx="398">
                  <c:v>5.7771222516614415E-2</c:v>
                </c:pt>
                <c:pt idx="399">
                  <c:v>-7.3553213130238854E-2</c:v>
                </c:pt>
                <c:pt idx="400">
                  <c:v>-5.9620974781380329E-2</c:v>
                </c:pt>
                <c:pt idx="401">
                  <c:v>-6.7393824128516508E-2</c:v>
                </c:pt>
                <c:pt idx="402">
                  <c:v>-0.11205877257074334</c:v>
                </c:pt>
                <c:pt idx="403">
                  <c:v>-8.943855888008731E-2</c:v>
                </c:pt>
                <c:pt idx="404">
                  <c:v>-5.7010745719303042E-2</c:v>
                </c:pt>
                <c:pt idx="405">
                  <c:v>2.4433757841580854E-2</c:v>
                </c:pt>
                <c:pt idx="406">
                  <c:v>5.9579671110918143E-3</c:v>
                </c:pt>
                <c:pt idx="407">
                  <c:v>-1.4053221209161162E-2</c:v>
                </c:pt>
                <c:pt idx="408">
                  <c:v>-5.5175248047420591E-2</c:v>
                </c:pt>
                <c:pt idx="409">
                  <c:v>-5.1106830839671533E-2</c:v>
                </c:pt>
                <c:pt idx="410">
                  <c:v>-9.6070546354102102E-2</c:v>
                </c:pt>
                <c:pt idx="411">
                  <c:v>9.171823019790859E-3</c:v>
                </c:pt>
                <c:pt idx="412">
                  <c:v>1.2147062301606729E-2</c:v>
                </c:pt>
                <c:pt idx="413">
                  <c:v>0.10115220169126861</c:v>
                </c:pt>
                <c:pt idx="414">
                  <c:v>0.11033516084611068</c:v>
                </c:pt>
                <c:pt idx="415">
                  <c:v>4.2557647462221168E-2</c:v>
                </c:pt>
                <c:pt idx="416">
                  <c:v>4.6657395769980591E-2</c:v>
                </c:pt>
                <c:pt idx="417">
                  <c:v>4.3201110685007545E-2</c:v>
                </c:pt>
                <c:pt idx="418">
                  <c:v>8.0773258321667846E-2</c:v>
                </c:pt>
                <c:pt idx="419">
                  <c:v>0.14617878405509305</c:v>
                </c:pt>
                <c:pt idx="420">
                  <c:v>9.0498473112748126E-2</c:v>
                </c:pt>
                <c:pt idx="421">
                  <c:v>0.11459659509402184</c:v>
                </c:pt>
                <c:pt idx="422">
                  <c:v>0.16375667843232494</c:v>
                </c:pt>
                <c:pt idx="423">
                  <c:v>0.10447276537926298</c:v>
                </c:pt>
                <c:pt idx="424">
                  <c:v>8.6117142659471832E-2</c:v>
                </c:pt>
                <c:pt idx="425">
                  <c:v>8.0771892458657901E-2</c:v>
                </c:pt>
                <c:pt idx="426">
                  <c:v>4.7600741946867045E-2</c:v>
                </c:pt>
                <c:pt idx="427">
                  <c:v>0.1075159171830716</c:v>
                </c:pt>
                <c:pt idx="428">
                  <c:v>9.9141956927793873E-2</c:v>
                </c:pt>
                <c:pt idx="429">
                  <c:v>3.5515779815067733E-2</c:v>
                </c:pt>
                <c:pt idx="430">
                  <c:v>-7.9475843900207996E-2</c:v>
                </c:pt>
                <c:pt idx="431">
                  <c:v>-3.4426087666898128E-2</c:v>
                </c:pt>
                <c:pt idx="432">
                  <c:v>7.2757334198439994E-3</c:v>
                </c:pt>
                <c:pt idx="433">
                  <c:v>2.212170173718625E-2</c:v>
                </c:pt>
                <c:pt idx="434">
                  <c:v>-1.2662670817431047E-2</c:v>
                </c:pt>
                <c:pt idx="435">
                  <c:v>-1.4256174557186375E-2</c:v>
                </c:pt>
                <c:pt idx="436">
                  <c:v>-3.687783993966403E-2</c:v>
                </c:pt>
                <c:pt idx="437">
                  <c:v>-1.6713229334575808E-2</c:v>
                </c:pt>
                <c:pt idx="438">
                  <c:v>-8.4802773214507909E-3</c:v>
                </c:pt>
                <c:pt idx="439">
                  <c:v>9.9622334995202372E-2</c:v>
                </c:pt>
                <c:pt idx="440">
                  <c:v>3.2628574945126977E-2</c:v>
                </c:pt>
                <c:pt idx="441">
                  <c:v>4.391620629859018E-2</c:v>
                </c:pt>
                <c:pt idx="442">
                  <c:v>8.0785385860798808E-2</c:v>
                </c:pt>
                <c:pt idx="443">
                  <c:v>0.18064268605180234</c:v>
                </c:pt>
                <c:pt idx="444">
                  <c:v>0.14588173107755681</c:v>
                </c:pt>
                <c:pt idx="445">
                  <c:v>0.1693658313465306</c:v>
                </c:pt>
                <c:pt idx="446">
                  <c:v>0.14764249342813604</c:v>
                </c:pt>
                <c:pt idx="447">
                  <c:v>5.0249316027785013E-2</c:v>
                </c:pt>
                <c:pt idx="448">
                  <c:v>9.5979209380427449E-2</c:v>
                </c:pt>
                <c:pt idx="449">
                  <c:v>-1.065688691712452E-2</c:v>
                </c:pt>
                <c:pt idx="450">
                  <c:v>1.0973279218923188E-2</c:v>
                </c:pt>
                <c:pt idx="451">
                  <c:v>7.9646770290961039E-2</c:v>
                </c:pt>
                <c:pt idx="452">
                  <c:v>0.10994151321695579</c:v>
                </c:pt>
                <c:pt idx="453">
                  <c:v>7.7032901124062678E-2</c:v>
                </c:pt>
                <c:pt idx="454">
                  <c:v>0.17055806272285765</c:v>
                </c:pt>
                <c:pt idx="455">
                  <c:v>5.9492103482750705E-2</c:v>
                </c:pt>
                <c:pt idx="456">
                  <c:v>4.4299951673408278E-2</c:v>
                </c:pt>
                <c:pt idx="457">
                  <c:v>7.1104852135999125E-2</c:v>
                </c:pt>
                <c:pt idx="458">
                  <c:v>5.4226218350290921E-2</c:v>
                </c:pt>
                <c:pt idx="459">
                  <c:v>5.8873415702736881E-2</c:v>
                </c:pt>
                <c:pt idx="460">
                  <c:v>7.3170096330371942E-2</c:v>
                </c:pt>
                <c:pt idx="461">
                  <c:v>3.1827205875965846E-2</c:v>
                </c:pt>
                <c:pt idx="462">
                  <c:v>2.2137367078401426E-2</c:v>
                </c:pt>
                <c:pt idx="463">
                  <c:v>-3.2445839970703105E-2</c:v>
                </c:pt>
                <c:pt idx="464">
                  <c:v>-1.5091197491279665E-2</c:v>
                </c:pt>
                <c:pt idx="465">
                  <c:v>8.8920326769318006E-2</c:v>
                </c:pt>
                <c:pt idx="466">
                  <c:v>0.13819309314985126</c:v>
                </c:pt>
                <c:pt idx="467">
                  <c:v>0.16793779585458954</c:v>
                </c:pt>
                <c:pt idx="468">
                  <c:v>0.21462115943647242</c:v>
                </c:pt>
                <c:pt idx="469">
                  <c:v>0.18529787359490602</c:v>
                </c:pt>
                <c:pt idx="470">
                  <c:v>0.10426059491632991</c:v>
                </c:pt>
                <c:pt idx="471">
                  <c:v>0.10460261127363699</c:v>
                </c:pt>
                <c:pt idx="472">
                  <c:v>5.9024559448986665E-2</c:v>
                </c:pt>
                <c:pt idx="473">
                  <c:v>4.1082474762671732E-2</c:v>
                </c:pt>
                <c:pt idx="474">
                  <c:v>2.1671297028044285E-2</c:v>
                </c:pt>
                <c:pt idx="475">
                  <c:v>-8.4954650685395566E-2</c:v>
                </c:pt>
                <c:pt idx="476">
                  <c:v>-9.0365069070522164E-2</c:v>
                </c:pt>
                <c:pt idx="477">
                  <c:v>-4.6496356083000082E-2</c:v>
                </c:pt>
                <c:pt idx="478">
                  <c:v>-9.0225271623701364E-2</c:v>
                </c:pt>
                <c:pt idx="479">
                  <c:v>-9.1650119454129028E-2</c:v>
                </c:pt>
                <c:pt idx="480">
                  <c:v>5.5797140498250741E-3</c:v>
                </c:pt>
                <c:pt idx="481">
                  <c:v>5.1618432660553186E-3</c:v>
                </c:pt>
                <c:pt idx="482">
                  <c:v>-1.0159431427429304E-2</c:v>
                </c:pt>
                <c:pt idx="483">
                  <c:v>1.9409969390896287E-2</c:v>
                </c:pt>
                <c:pt idx="484">
                  <c:v>-1.0049499374961598E-2</c:v>
                </c:pt>
                <c:pt idx="485">
                  <c:v>7.464046178601387E-2</c:v>
                </c:pt>
                <c:pt idx="486">
                  <c:v>0.11740717773655264</c:v>
                </c:pt>
                <c:pt idx="487">
                  <c:v>9.6974184851344028E-2</c:v>
                </c:pt>
                <c:pt idx="488">
                  <c:v>0.11349627257567255</c:v>
                </c:pt>
                <c:pt idx="489">
                  <c:v>0.1068764389624513</c:v>
                </c:pt>
                <c:pt idx="490">
                  <c:v>7.1351642015669542E-2</c:v>
                </c:pt>
                <c:pt idx="491">
                  <c:v>2.7658818709062154E-2</c:v>
                </c:pt>
                <c:pt idx="492">
                  <c:v>8.6289064277803251E-2</c:v>
                </c:pt>
                <c:pt idx="493">
                  <c:v>2.6284769903703431E-2</c:v>
                </c:pt>
                <c:pt idx="494">
                  <c:v>-1.8134293176406656E-2</c:v>
                </c:pt>
                <c:pt idx="495">
                  <c:v>1.7958761118197962E-2</c:v>
                </c:pt>
                <c:pt idx="496">
                  <c:v>0.10890493917769729</c:v>
                </c:pt>
                <c:pt idx="497">
                  <c:v>0.11047237202356928</c:v>
                </c:pt>
                <c:pt idx="498">
                  <c:v>8.1144670633016946E-2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374528"/>
        <c:axId val="116380416"/>
      </c:lineChart>
      <c:lineChart>
        <c:grouping val="standard"/>
        <c:varyColors val="0"/>
        <c:ser>
          <c:idx val="1"/>
          <c:order val="1"/>
          <c:tx>
            <c:v>AR(2)</c:v>
          </c:tx>
          <c:marker>
            <c:symbol val="none"/>
          </c:marker>
          <c:val>
            <c:numRef>
              <c:f>'AR(1)'!$E$8:$E$506</c:f>
              <c:numCache>
                <c:formatCode>General</c:formatCode>
                <c:ptCount val="499"/>
                <c:pt idx="0">
                  <c:v>1.0282668968878975E-2</c:v>
                </c:pt>
                <c:pt idx="1">
                  <c:v>3.6082459439107789E-2</c:v>
                </c:pt>
                <c:pt idx="2">
                  <c:v>1.876753205585922E-2</c:v>
                </c:pt>
                <c:pt idx="3">
                  <c:v>0.12561772883722205</c:v>
                </c:pt>
                <c:pt idx="4">
                  <c:v>4.6999762211422623E-2</c:v>
                </c:pt>
                <c:pt idx="5">
                  <c:v>0.10681762679577489</c:v>
                </c:pt>
                <c:pt idx="6">
                  <c:v>0.23044662972889154</c:v>
                </c:pt>
                <c:pt idx="7">
                  <c:v>0.17019202982284931</c:v>
                </c:pt>
                <c:pt idx="8">
                  <c:v>0.1833581505815623</c:v>
                </c:pt>
                <c:pt idx="9">
                  <c:v>0.16373251619081075</c:v>
                </c:pt>
                <c:pt idx="10">
                  <c:v>2.9151614432016779E-2</c:v>
                </c:pt>
                <c:pt idx="11">
                  <c:v>-4.4894878696595156E-2</c:v>
                </c:pt>
                <c:pt idx="12">
                  <c:v>-0.1025998306944967</c:v>
                </c:pt>
                <c:pt idx="13">
                  <c:v>-1.4560684370508403E-2</c:v>
                </c:pt>
                <c:pt idx="14">
                  <c:v>5.6200308637756498E-3</c:v>
                </c:pt>
                <c:pt idx="15">
                  <c:v>8.3706865328524852E-2</c:v>
                </c:pt>
                <c:pt idx="16">
                  <c:v>0.16487736002282538</c:v>
                </c:pt>
                <c:pt idx="17">
                  <c:v>0.22958416924131728</c:v>
                </c:pt>
                <c:pt idx="18">
                  <c:v>0.22412587535967562</c:v>
                </c:pt>
                <c:pt idx="19">
                  <c:v>0.17751355428202811</c:v>
                </c:pt>
                <c:pt idx="20">
                  <c:v>6.8233895133334208E-2</c:v>
                </c:pt>
                <c:pt idx="21">
                  <c:v>-5.7570572454606367E-2</c:v>
                </c:pt>
                <c:pt idx="22">
                  <c:v>-0.11712797878018597</c:v>
                </c:pt>
                <c:pt idx="23">
                  <c:v>-0.11520675668035238</c:v>
                </c:pt>
                <c:pt idx="24">
                  <c:v>-8.5523826802151495E-2</c:v>
                </c:pt>
                <c:pt idx="25">
                  <c:v>-9.9551694912348165E-3</c:v>
                </c:pt>
                <c:pt idx="26">
                  <c:v>6.7428594207682366E-2</c:v>
                </c:pt>
                <c:pt idx="27">
                  <c:v>0.10502613272038935</c:v>
                </c:pt>
                <c:pt idx="28">
                  <c:v>8.8245395463455084E-2</c:v>
                </c:pt>
                <c:pt idx="29">
                  <c:v>4.8183508731281251E-2</c:v>
                </c:pt>
                <c:pt idx="30">
                  <c:v>1.6376334448518819E-2</c:v>
                </c:pt>
                <c:pt idx="31">
                  <c:v>-1.3739910832380339E-2</c:v>
                </c:pt>
                <c:pt idx="32">
                  <c:v>-7.5847492865381672E-2</c:v>
                </c:pt>
                <c:pt idx="33">
                  <c:v>-0.14116698150197088</c:v>
                </c:pt>
                <c:pt idx="34">
                  <c:v>-9.6538576528616651E-2</c:v>
                </c:pt>
                <c:pt idx="35">
                  <c:v>-8.0678334464405935E-2</c:v>
                </c:pt>
                <c:pt idx="36">
                  <c:v>-3.083442765274037E-2</c:v>
                </c:pt>
                <c:pt idx="37">
                  <c:v>-1.109041538118343E-2</c:v>
                </c:pt>
                <c:pt idx="38">
                  <c:v>6.0423076083839414E-2</c:v>
                </c:pt>
                <c:pt idx="39">
                  <c:v>9.551017634193916E-2</c:v>
                </c:pt>
                <c:pt idx="40">
                  <c:v>0.1167808942725693</c:v>
                </c:pt>
                <c:pt idx="41">
                  <c:v>9.5171203206333224E-2</c:v>
                </c:pt>
                <c:pt idx="42">
                  <c:v>4.2918511783264099E-2</c:v>
                </c:pt>
                <c:pt idx="43">
                  <c:v>5.5277354442099212E-2</c:v>
                </c:pt>
                <c:pt idx="44">
                  <c:v>0.10163839833334874</c:v>
                </c:pt>
                <c:pt idx="45">
                  <c:v>6.9245846347488579E-2</c:v>
                </c:pt>
                <c:pt idx="46">
                  <c:v>-8.2253553365401882E-3</c:v>
                </c:pt>
                <c:pt idx="47">
                  <c:v>3.457263066414494E-2</c:v>
                </c:pt>
                <c:pt idx="48">
                  <c:v>-3.1913379937745833E-3</c:v>
                </c:pt>
                <c:pt idx="49">
                  <c:v>-7.3450554570815164E-3</c:v>
                </c:pt>
                <c:pt idx="50">
                  <c:v>-3.3788877521672117E-2</c:v>
                </c:pt>
                <c:pt idx="51">
                  <c:v>3.0802572357547416E-2</c:v>
                </c:pt>
                <c:pt idx="52">
                  <c:v>5.392198862494875E-2</c:v>
                </c:pt>
                <c:pt idx="53">
                  <c:v>3.4348958164659424E-2</c:v>
                </c:pt>
                <c:pt idx="54">
                  <c:v>8.8915943527748009E-2</c:v>
                </c:pt>
                <c:pt idx="55">
                  <c:v>0.12695438210239041</c:v>
                </c:pt>
                <c:pt idx="56">
                  <c:v>0.15711087461585233</c:v>
                </c:pt>
                <c:pt idx="57">
                  <c:v>0.14872007778160085</c:v>
                </c:pt>
                <c:pt idx="58">
                  <c:v>7.5407035751492185E-2</c:v>
                </c:pt>
                <c:pt idx="59">
                  <c:v>0.11514352644830106</c:v>
                </c:pt>
                <c:pt idx="60">
                  <c:v>0.13156615880886555</c:v>
                </c:pt>
                <c:pt idx="61">
                  <c:v>1.7386985058936176E-2</c:v>
                </c:pt>
                <c:pt idx="62">
                  <c:v>4.6458113068422228E-2</c:v>
                </c:pt>
                <c:pt idx="63">
                  <c:v>3.6024319988721562E-2</c:v>
                </c:pt>
                <c:pt idx="64">
                  <c:v>5.6717844069592717E-2</c:v>
                </c:pt>
                <c:pt idx="65">
                  <c:v>2.4593124204065724E-2</c:v>
                </c:pt>
                <c:pt idx="66">
                  <c:v>6.9102497171787541E-2</c:v>
                </c:pt>
                <c:pt idx="67">
                  <c:v>5.5848642164749412E-2</c:v>
                </c:pt>
                <c:pt idx="68">
                  <c:v>8.2468872464033519E-2</c:v>
                </c:pt>
                <c:pt idx="69">
                  <c:v>7.3308407182446703E-2</c:v>
                </c:pt>
                <c:pt idx="70">
                  <c:v>8.1097813473907498E-3</c:v>
                </c:pt>
                <c:pt idx="71">
                  <c:v>-4.0316418767902283E-2</c:v>
                </c:pt>
                <c:pt idx="72">
                  <c:v>-0.11102983353567825</c:v>
                </c:pt>
                <c:pt idx="73">
                  <c:v>-7.4655034904229353E-2</c:v>
                </c:pt>
                <c:pt idx="74">
                  <c:v>-8.7604591256948305E-2</c:v>
                </c:pt>
                <c:pt idx="75">
                  <c:v>-0.13535807895436977</c:v>
                </c:pt>
                <c:pt idx="76">
                  <c:v>-6.723502461797215E-2</c:v>
                </c:pt>
                <c:pt idx="77">
                  <c:v>-0.11973202423716972</c:v>
                </c:pt>
                <c:pt idx="78">
                  <c:v>-0.12917577552338805</c:v>
                </c:pt>
                <c:pt idx="79">
                  <c:v>-9.0997342495492739E-2</c:v>
                </c:pt>
                <c:pt idx="80">
                  <c:v>-5.003720767995249E-2</c:v>
                </c:pt>
                <c:pt idx="81">
                  <c:v>-4.8663522488074581E-2</c:v>
                </c:pt>
                <c:pt idx="82">
                  <c:v>-5.2660518336618327E-2</c:v>
                </c:pt>
                <c:pt idx="83">
                  <c:v>-4.1091656237760517E-2</c:v>
                </c:pt>
                <c:pt idx="84">
                  <c:v>2.2247317061164333E-2</c:v>
                </c:pt>
                <c:pt idx="85">
                  <c:v>-1.7468343327931228E-2</c:v>
                </c:pt>
                <c:pt idx="86">
                  <c:v>6.5818874111858244E-2</c:v>
                </c:pt>
                <c:pt idx="87">
                  <c:v>-2.9080591025950356E-2</c:v>
                </c:pt>
                <c:pt idx="88">
                  <c:v>-6.3105253622616125E-2</c:v>
                </c:pt>
                <c:pt idx="89">
                  <c:v>-0.1051102729249947</c:v>
                </c:pt>
                <c:pt idx="90">
                  <c:v>-0.14822973138311085</c:v>
                </c:pt>
                <c:pt idx="91">
                  <c:v>-8.1774930807035268E-2</c:v>
                </c:pt>
                <c:pt idx="92">
                  <c:v>-7.0184962737027526E-2</c:v>
                </c:pt>
                <c:pt idx="93">
                  <c:v>-0.13908270370023462</c:v>
                </c:pt>
                <c:pt idx="94">
                  <c:v>-6.2418918933666578E-2</c:v>
                </c:pt>
                <c:pt idx="95">
                  <c:v>-8.8136309740253965E-2</c:v>
                </c:pt>
                <c:pt idx="96">
                  <c:v>-7.1567797009042505E-2</c:v>
                </c:pt>
                <c:pt idx="97">
                  <c:v>-6.530254118277326E-2</c:v>
                </c:pt>
                <c:pt idx="98">
                  <c:v>-7.4861603861204995E-2</c:v>
                </c:pt>
                <c:pt idx="99">
                  <c:v>-0.10982550418647316</c:v>
                </c:pt>
                <c:pt idx="100">
                  <c:v>-0.12691324318995231</c:v>
                </c:pt>
                <c:pt idx="101">
                  <c:v>-0.17766782821587102</c:v>
                </c:pt>
                <c:pt idx="102">
                  <c:v>-0.16956879021762963</c:v>
                </c:pt>
                <c:pt idx="103">
                  <c:v>-0.20871079563671824</c:v>
                </c:pt>
                <c:pt idx="104">
                  <c:v>-0.17233460116219057</c:v>
                </c:pt>
                <c:pt idx="105">
                  <c:v>-0.17980130101553823</c:v>
                </c:pt>
                <c:pt idx="106">
                  <c:v>-0.20893313848741019</c:v>
                </c:pt>
                <c:pt idx="107">
                  <c:v>-0.19160165525986944</c:v>
                </c:pt>
                <c:pt idx="108">
                  <c:v>-0.18727228706516605</c:v>
                </c:pt>
                <c:pt idx="109">
                  <c:v>-0.15076778056886325</c:v>
                </c:pt>
                <c:pt idx="110">
                  <c:v>-3.4022506263586168E-3</c:v>
                </c:pt>
                <c:pt idx="111">
                  <c:v>5.238915493655099E-2</c:v>
                </c:pt>
                <c:pt idx="112">
                  <c:v>8.9220461907723161E-2</c:v>
                </c:pt>
                <c:pt idx="113">
                  <c:v>8.8393785067279323E-3</c:v>
                </c:pt>
                <c:pt idx="114">
                  <c:v>-7.0917246779694187E-2</c:v>
                </c:pt>
                <c:pt idx="115">
                  <c:v>-6.1875584316510635E-2</c:v>
                </c:pt>
                <c:pt idx="116">
                  <c:v>-6.0030355643736925E-2</c:v>
                </c:pt>
                <c:pt idx="117">
                  <c:v>-7.1346124095759536E-2</c:v>
                </c:pt>
                <c:pt idx="118">
                  <c:v>-2.2986156258099775E-2</c:v>
                </c:pt>
                <c:pt idx="119">
                  <c:v>2.6837373897641775E-2</c:v>
                </c:pt>
                <c:pt idx="120">
                  <c:v>3.4691953018189586E-2</c:v>
                </c:pt>
                <c:pt idx="121">
                  <c:v>1.1469550036879987E-2</c:v>
                </c:pt>
                <c:pt idx="122">
                  <c:v>6.9569746552806178E-2</c:v>
                </c:pt>
                <c:pt idx="123">
                  <c:v>-7.4515701085832433E-3</c:v>
                </c:pt>
                <c:pt idx="124">
                  <c:v>9.162855069279506E-2</c:v>
                </c:pt>
                <c:pt idx="125">
                  <c:v>-1.8987987068676063E-2</c:v>
                </c:pt>
                <c:pt idx="126">
                  <c:v>1.9860747495761794E-2</c:v>
                </c:pt>
                <c:pt idx="127">
                  <c:v>6.6824895146442631E-2</c:v>
                </c:pt>
                <c:pt idx="128">
                  <c:v>7.3227949568453035E-2</c:v>
                </c:pt>
                <c:pt idx="129">
                  <c:v>2.1596379820490168E-2</c:v>
                </c:pt>
                <c:pt idx="130">
                  <c:v>4.5765241816350728E-2</c:v>
                </c:pt>
                <c:pt idx="131">
                  <c:v>7.3948116841934364E-2</c:v>
                </c:pt>
                <c:pt idx="132">
                  <c:v>8.0779954108535515E-2</c:v>
                </c:pt>
                <c:pt idx="133">
                  <c:v>0.10574517269146742</c:v>
                </c:pt>
                <c:pt idx="134">
                  <c:v>0.12470371654237153</c:v>
                </c:pt>
                <c:pt idx="135">
                  <c:v>0.10534748887334722</c:v>
                </c:pt>
                <c:pt idx="136">
                  <c:v>0.12246292853639525</c:v>
                </c:pt>
                <c:pt idx="137">
                  <c:v>-2.1409856812831148E-2</c:v>
                </c:pt>
                <c:pt idx="138">
                  <c:v>-8.5946946990123715E-2</c:v>
                </c:pt>
                <c:pt idx="139">
                  <c:v>-6.904326184591203E-2</c:v>
                </c:pt>
                <c:pt idx="140">
                  <c:v>1.6386051510342618E-2</c:v>
                </c:pt>
                <c:pt idx="141">
                  <c:v>1.8312041198490215E-2</c:v>
                </c:pt>
                <c:pt idx="142">
                  <c:v>7.9292860043815097E-2</c:v>
                </c:pt>
                <c:pt idx="143">
                  <c:v>8.142235177536257E-2</c:v>
                </c:pt>
                <c:pt idx="144">
                  <c:v>4.4486807720801401E-2</c:v>
                </c:pt>
                <c:pt idx="145">
                  <c:v>9.1703717497814072E-2</c:v>
                </c:pt>
                <c:pt idx="146">
                  <c:v>0.10055369385236713</c:v>
                </c:pt>
                <c:pt idx="147">
                  <c:v>4.5192851523591537E-2</c:v>
                </c:pt>
                <c:pt idx="148">
                  <c:v>4.7375805504828727E-2</c:v>
                </c:pt>
                <c:pt idx="149">
                  <c:v>-2.7789868039301283E-2</c:v>
                </c:pt>
                <c:pt idx="150">
                  <c:v>-2.0946030750673993E-2</c:v>
                </c:pt>
                <c:pt idx="151">
                  <c:v>-3.7689129319547587E-3</c:v>
                </c:pt>
                <c:pt idx="152">
                  <c:v>-1.9001139445037505E-4</c:v>
                </c:pt>
                <c:pt idx="153">
                  <c:v>-4.0020320749715371E-2</c:v>
                </c:pt>
                <c:pt idx="154">
                  <c:v>-0.12189341275162362</c:v>
                </c:pt>
                <c:pt idx="155">
                  <c:v>-0.10691274739484014</c:v>
                </c:pt>
                <c:pt idx="156">
                  <c:v>-7.8676571635014056E-2</c:v>
                </c:pt>
                <c:pt idx="157">
                  <c:v>-0.16485416703754668</c:v>
                </c:pt>
                <c:pt idx="158">
                  <c:v>-0.10728029716299328</c:v>
                </c:pt>
                <c:pt idx="159">
                  <c:v>-8.7775827080104812E-2</c:v>
                </c:pt>
                <c:pt idx="160">
                  <c:v>-0.11049534361642743</c:v>
                </c:pt>
                <c:pt idx="161">
                  <c:v>-9.0888160612413144E-2</c:v>
                </c:pt>
                <c:pt idx="162">
                  <c:v>-0.13725603147666776</c:v>
                </c:pt>
                <c:pt idx="163">
                  <c:v>-9.6044237290449017E-2</c:v>
                </c:pt>
                <c:pt idx="164">
                  <c:v>-0.14342604845320342</c:v>
                </c:pt>
                <c:pt idx="165">
                  <c:v>-8.7370907746513793E-2</c:v>
                </c:pt>
                <c:pt idx="166">
                  <c:v>-4.5787382264871043E-2</c:v>
                </c:pt>
                <c:pt idx="167">
                  <c:v>-4.4157033861805875E-2</c:v>
                </c:pt>
                <c:pt idx="168">
                  <c:v>9.774754906241986E-4</c:v>
                </c:pt>
                <c:pt idx="169">
                  <c:v>-0.10757099955045946</c:v>
                </c:pt>
                <c:pt idx="170">
                  <c:v>-0.19151822143897954</c:v>
                </c:pt>
                <c:pt idx="171">
                  <c:v>-0.24171414287755313</c:v>
                </c:pt>
                <c:pt idx="172">
                  <c:v>-0.2415078902381316</c:v>
                </c:pt>
                <c:pt idx="173">
                  <c:v>-0.22114707068460634</c:v>
                </c:pt>
                <c:pt idx="174">
                  <c:v>-0.17619176233269998</c:v>
                </c:pt>
                <c:pt idx="175">
                  <c:v>-7.9317744037076365E-2</c:v>
                </c:pt>
                <c:pt idx="176">
                  <c:v>2.6227819744789795E-2</c:v>
                </c:pt>
                <c:pt idx="177">
                  <c:v>0.15427266525125291</c:v>
                </c:pt>
                <c:pt idx="178">
                  <c:v>0.17174459767769248</c:v>
                </c:pt>
                <c:pt idx="179">
                  <c:v>8.0232733208053769E-2</c:v>
                </c:pt>
                <c:pt idx="180">
                  <c:v>3.7376439069459894E-2</c:v>
                </c:pt>
                <c:pt idx="181">
                  <c:v>-5.7906257573171801E-3</c:v>
                </c:pt>
                <c:pt idx="182">
                  <c:v>-1.9200624674758568E-2</c:v>
                </c:pt>
                <c:pt idx="183">
                  <c:v>-3.6474843888955641E-3</c:v>
                </c:pt>
                <c:pt idx="184">
                  <c:v>6.6243480107564423E-2</c:v>
                </c:pt>
                <c:pt idx="185">
                  <c:v>6.0720205777290079E-2</c:v>
                </c:pt>
                <c:pt idx="186">
                  <c:v>2.835985690589048E-2</c:v>
                </c:pt>
                <c:pt idx="187">
                  <c:v>8.3068719586274903E-2</c:v>
                </c:pt>
                <c:pt idx="188">
                  <c:v>9.6083555882966049E-2</c:v>
                </c:pt>
                <c:pt idx="189">
                  <c:v>7.8705741058528123E-2</c:v>
                </c:pt>
                <c:pt idx="190">
                  <c:v>6.0873002577504526E-2</c:v>
                </c:pt>
                <c:pt idx="191">
                  <c:v>7.3359682345227578E-2</c:v>
                </c:pt>
                <c:pt idx="192">
                  <c:v>5.3263193125735117E-2</c:v>
                </c:pt>
                <c:pt idx="193">
                  <c:v>0.10834088316418153</c:v>
                </c:pt>
                <c:pt idx="194">
                  <c:v>0.10244361191994655</c:v>
                </c:pt>
                <c:pt idx="195">
                  <c:v>6.4866267956816603E-2</c:v>
                </c:pt>
                <c:pt idx="196">
                  <c:v>-6.4211933700301024E-3</c:v>
                </c:pt>
                <c:pt idx="197">
                  <c:v>-3.0609879651285386E-2</c:v>
                </c:pt>
                <c:pt idx="198">
                  <c:v>2.7858275558067053E-2</c:v>
                </c:pt>
                <c:pt idx="199">
                  <c:v>-1.7780743903363191E-2</c:v>
                </c:pt>
                <c:pt idx="200">
                  <c:v>-5.368313201677672E-2</c:v>
                </c:pt>
                <c:pt idx="201">
                  <c:v>4.5787678340827503E-2</c:v>
                </c:pt>
                <c:pt idx="202">
                  <c:v>7.2986591496306916E-2</c:v>
                </c:pt>
                <c:pt idx="203">
                  <c:v>3.6736323061017824E-2</c:v>
                </c:pt>
                <c:pt idx="204">
                  <c:v>9.7317656862391952E-2</c:v>
                </c:pt>
                <c:pt idx="205">
                  <c:v>9.671315819984462E-2</c:v>
                </c:pt>
                <c:pt idx="206">
                  <c:v>0.22671221371907904</c:v>
                </c:pt>
                <c:pt idx="207">
                  <c:v>0.14093024821444569</c:v>
                </c:pt>
                <c:pt idx="208">
                  <c:v>8.1773110655380066E-2</c:v>
                </c:pt>
                <c:pt idx="209">
                  <c:v>6.5062267031314042E-2</c:v>
                </c:pt>
                <c:pt idx="210">
                  <c:v>1.1558772225912435E-2</c:v>
                </c:pt>
                <c:pt idx="211">
                  <c:v>4.6538508663095286E-2</c:v>
                </c:pt>
                <c:pt idx="212">
                  <c:v>0.13492613588758851</c:v>
                </c:pt>
                <c:pt idx="213">
                  <c:v>0.21719154596058926</c:v>
                </c:pt>
                <c:pt idx="214">
                  <c:v>0.12369293036419464</c:v>
                </c:pt>
                <c:pt idx="215">
                  <c:v>0.10367040658284569</c:v>
                </c:pt>
                <c:pt idx="216">
                  <c:v>9.5625866147253588E-2</c:v>
                </c:pt>
                <c:pt idx="217">
                  <c:v>0.17755761503570752</c:v>
                </c:pt>
                <c:pt idx="218">
                  <c:v>0.20826281469338759</c:v>
                </c:pt>
                <c:pt idx="219">
                  <c:v>0.15033459583479736</c:v>
                </c:pt>
                <c:pt idx="220">
                  <c:v>0.11914229931995379</c:v>
                </c:pt>
                <c:pt idx="221">
                  <c:v>7.296792347177801E-2</c:v>
                </c:pt>
                <c:pt idx="222">
                  <c:v>8.1276612157277439E-2</c:v>
                </c:pt>
                <c:pt idx="223">
                  <c:v>0.15176301688463209</c:v>
                </c:pt>
                <c:pt idx="224">
                  <c:v>0.13925796070997634</c:v>
                </c:pt>
                <c:pt idx="225">
                  <c:v>2.6030645861853535E-2</c:v>
                </c:pt>
                <c:pt idx="226">
                  <c:v>4.0614951599864939E-2</c:v>
                </c:pt>
                <c:pt idx="227">
                  <c:v>5.2462414021796216E-2</c:v>
                </c:pt>
                <c:pt idx="228">
                  <c:v>0.12926708730182257</c:v>
                </c:pt>
                <c:pt idx="229">
                  <c:v>0.10987577706304495</c:v>
                </c:pt>
                <c:pt idx="230">
                  <c:v>3.1314751723375181E-2</c:v>
                </c:pt>
                <c:pt idx="231">
                  <c:v>0.11561974620016237</c:v>
                </c:pt>
                <c:pt idx="232">
                  <c:v>3.0026804482400884E-2</c:v>
                </c:pt>
                <c:pt idx="233">
                  <c:v>2.2293628827794607E-2</c:v>
                </c:pt>
                <c:pt idx="234">
                  <c:v>-2.6353872978018182E-4</c:v>
                </c:pt>
                <c:pt idx="235">
                  <c:v>7.6820868749849655E-2</c:v>
                </c:pt>
                <c:pt idx="236">
                  <c:v>6.9098199488940901E-2</c:v>
                </c:pt>
                <c:pt idx="237">
                  <c:v>5.2870844397274096E-2</c:v>
                </c:pt>
                <c:pt idx="238">
                  <c:v>3.5014371765881611E-2</c:v>
                </c:pt>
                <c:pt idx="239">
                  <c:v>3.5253681808975403E-2</c:v>
                </c:pt>
                <c:pt idx="240">
                  <c:v>-9.7761639641809027E-3</c:v>
                </c:pt>
                <c:pt idx="241">
                  <c:v>-3.5525603177606435E-3</c:v>
                </c:pt>
                <c:pt idx="242">
                  <c:v>-4.4052725336799055E-2</c:v>
                </c:pt>
                <c:pt idx="243">
                  <c:v>-0.1132262752811702</c:v>
                </c:pt>
                <c:pt idx="244">
                  <c:v>-0.11602268677907897</c:v>
                </c:pt>
                <c:pt idx="245">
                  <c:v>-5.3998027026139095E-2</c:v>
                </c:pt>
                <c:pt idx="246">
                  <c:v>-6.6732841985445546E-2</c:v>
                </c:pt>
                <c:pt idx="247">
                  <c:v>-0.12499924466595537</c:v>
                </c:pt>
                <c:pt idx="248">
                  <c:v>-0.10679189036977009</c:v>
                </c:pt>
                <c:pt idx="249">
                  <c:v>-0.11525221870689115</c:v>
                </c:pt>
                <c:pt idx="250">
                  <c:v>1.3955376661365565E-2</c:v>
                </c:pt>
                <c:pt idx="251">
                  <c:v>-6.2882581620966133E-2</c:v>
                </c:pt>
                <c:pt idx="252">
                  <c:v>-2.3450558595719331E-2</c:v>
                </c:pt>
                <c:pt idx="253">
                  <c:v>3.3652663610212713E-2</c:v>
                </c:pt>
                <c:pt idx="254">
                  <c:v>7.4606781329637467E-2</c:v>
                </c:pt>
                <c:pt idx="255">
                  <c:v>2.2358902207244905E-2</c:v>
                </c:pt>
                <c:pt idx="256">
                  <c:v>6.9001442489646486E-2</c:v>
                </c:pt>
                <c:pt idx="257">
                  <c:v>4.5233509209793292E-2</c:v>
                </c:pt>
                <c:pt idx="258">
                  <c:v>1.3636712959049929E-2</c:v>
                </c:pt>
                <c:pt idx="259">
                  <c:v>-1.4782825875543304E-2</c:v>
                </c:pt>
                <c:pt idx="260">
                  <c:v>-5.612789666152377E-2</c:v>
                </c:pt>
                <c:pt idx="261">
                  <c:v>-6.2475109482309187E-2</c:v>
                </c:pt>
                <c:pt idx="262">
                  <c:v>3.3463190561909023E-2</c:v>
                </c:pt>
                <c:pt idx="263">
                  <c:v>4.6920673856392328E-2</c:v>
                </c:pt>
                <c:pt idx="264">
                  <c:v>-1.0945575518141241E-2</c:v>
                </c:pt>
                <c:pt idx="265">
                  <c:v>-3.2670601543957553E-2</c:v>
                </c:pt>
                <c:pt idx="266">
                  <c:v>-2.7017927208596755E-2</c:v>
                </c:pt>
                <c:pt idx="267">
                  <c:v>8.4052621777823168E-3</c:v>
                </c:pt>
                <c:pt idx="268">
                  <c:v>6.0905375166367834E-2</c:v>
                </c:pt>
                <c:pt idx="269">
                  <c:v>4.4709222297083309E-2</c:v>
                </c:pt>
                <c:pt idx="270">
                  <c:v>5.5668740571569231E-2</c:v>
                </c:pt>
                <c:pt idx="271">
                  <c:v>0.15694021086368182</c:v>
                </c:pt>
                <c:pt idx="272">
                  <c:v>0.12370669059605785</c:v>
                </c:pt>
                <c:pt idx="273">
                  <c:v>-2.7806551815111467E-2</c:v>
                </c:pt>
                <c:pt idx="274">
                  <c:v>-9.0090325353054057E-2</c:v>
                </c:pt>
                <c:pt idx="275">
                  <c:v>-2.4603188278640685E-2</c:v>
                </c:pt>
                <c:pt idx="276">
                  <c:v>6.8556831666127083E-2</c:v>
                </c:pt>
                <c:pt idx="277">
                  <c:v>8.1791533790103121E-2</c:v>
                </c:pt>
                <c:pt idx="278">
                  <c:v>3.450272457540618E-2</c:v>
                </c:pt>
                <c:pt idx="279">
                  <c:v>-3.4539592068506382E-2</c:v>
                </c:pt>
                <c:pt idx="280">
                  <c:v>-4.1375106406878484E-2</c:v>
                </c:pt>
                <c:pt idx="281">
                  <c:v>2.9747395052331108E-2</c:v>
                </c:pt>
                <c:pt idx="282">
                  <c:v>4.5931004181347292E-3</c:v>
                </c:pt>
                <c:pt idx="283">
                  <c:v>-2.126767296757829E-2</c:v>
                </c:pt>
                <c:pt idx="284">
                  <c:v>-1.6072620325360575E-2</c:v>
                </c:pt>
                <c:pt idx="285">
                  <c:v>5.3973414538704195E-3</c:v>
                </c:pt>
                <c:pt idx="286">
                  <c:v>9.8351067296417793E-2</c:v>
                </c:pt>
                <c:pt idx="287">
                  <c:v>2.2727333530709277E-2</c:v>
                </c:pt>
                <c:pt idx="288">
                  <c:v>2.1610324308619193E-2</c:v>
                </c:pt>
                <c:pt idx="289">
                  <c:v>-6.3426202771416657E-3</c:v>
                </c:pt>
                <c:pt idx="290">
                  <c:v>-9.2178412213339798E-3</c:v>
                </c:pt>
                <c:pt idx="291">
                  <c:v>-1.5998441979964782E-2</c:v>
                </c:pt>
                <c:pt idx="292">
                  <c:v>-8.6454350495958426E-2</c:v>
                </c:pt>
                <c:pt idx="293">
                  <c:v>-4.5789227497031092E-2</c:v>
                </c:pt>
                <c:pt idx="294">
                  <c:v>-2.2290013950643173E-2</c:v>
                </c:pt>
                <c:pt idx="295">
                  <c:v>-2.2112862323232653E-2</c:v>
                </c:pt>
                <c:pt idx="296">
                  <c:v>-2.9570425936185862E-2</c:v>
                </c:pt>
                <c:pt idx="297">
                  <c:v>3.2503504776574571E-2</c:v>
                </c:pt>
                <c:pt idx="298">
                  <c:v>9.968300904193951E-2</c:v>
                </c:pt>
                <c:pt idx="299">
                  <c:v>9.6602522454526912E-2</c:v>
                </c:pt>
                <c:pt idx="300">
                  <c:v>6.5971382753553506E-2</c:v>
                </c:pt>
                <c:pt idx="301">
                  <c:v>2.4432523433362038E-2</c:v>
                </c:pt>
                <c:pt idx="302">
                  <c:v>-2.2800096076560115E-2</c:v>
                </c:pt>
                <c:pt idx="303">
                  <c:v>3.3658107915701341E-2</c:v>
                </c:pt>
                <c:pt idx="304">
                  <c:v>5.5176820073193918E-2</c:v>
                </c:pt>
                <c:pt idx="305">
                  <c:v>7.2469914474238506E-2</c:v>
                </c:pt>
                <c:pt idx="306">
                  <c:v>9.672506786485166E-2</c:v>
                </c:pt>
                <c:pt idx="307">
                  <c:v>4.8548372004690761E-2</c:v>
                </c:pt>
                <c:pt idx="308">
                  <c:v>6.2040570868339681E-2</c:v>
                </c:pt>
                <c:pt idx="309">
                  <c:v>0.11681760437719214</c:v>
                </c:pt>
                <c:pt idx="310">
                  <c:v>6.2238192771860573E-2</c:v>
                </c:pt>
                <c:pt idx="311">
                  <c:v>4.6779630954879838E-2</c:v>
                </c:pt>
                <c:pt idx="312">
                  <c:v>2.4541928665399337E-2</c:v>
                </c:pt>
                <c:pt idx="313">
                  <c:v>-4.7845591671253958E-3</c:v>
                </c:pt>
                <c:pt idx="314">
                  <c:v>2.4949268293477173E-2</c:v>
                </c:pt>
                <c:pt idx="315">
                  <c:v>5.1644223866730884E-2</c:v>
                </c:pt>
                <c:pt idx="316">
                  <c:v>5.3580917907093427E-2</c:v>
                </c:pt>
                <c:pt idx="317">
                  <c:v>9.5919081337244833E-2</c:v>
                </c:pt>
                <c:pt idx="318">
                  <c:v>3.7322661729693778E-2</c:v>
                </c:pt>
                <c:pt idx="319">
                  <c:v>0.10371921252361167</c:v>
                </c:pt>
                <c:pt idx="320">
                  <c:v>9.2050233359615655E-3</c:v>
                </c:pt>
                <c:pt idx="321">
                  <c:v>-5.4814496492777871E-2</c:v>
                </c:pt>
                <c:pt idx="322">
                  <c:v>-4.6541875427186949E-2</c:v>
                </c:pt>
                <c:pt idx="323">
                  <c:v>-9.0110496938048831E-2</c:v>
                </c:pt>
                <c:pt idx="324">
                  <c:v>-0.10391158087793095</c:v>
                </c:pt>
                <c:pt idx="325">
                  <c:v>-7.6908757245919335E-2</c:v>
                </c:pt>
                <c:pt idx="326">
                  <c:v>-0.13242011891400771</c:v>
                </c:pt>
                <c:pt idx="327">
                  <c:v>-9.0004012594847319E-2</c:v>
                </c:pt>
                <c:pt idx="328">
                  <c:v>-3.1153070143851089E-2</c:v>
                </c:pt>
                <c:pt idx="329">
                  <c:v>-1.9674229592097886E-2</c:v>
                </c:pt>
                <c:pt idx="330">
                  <c:v>9.1699426181244756E-4</c:v>
                </c:pt>
                <c:pt idx="331">
                  <c:v>1.6306364557071233E-2</c:v>
                </c:pt>
                <c:pt idx="332">
                  <c:v>-2.9196918792584445E-2</c:v>
                </c:pt>
                <c:pt idx="333">
                  <c:v>-3.7948438197444999E-2</c:v>
                </c:pt>
                <c:pt idx="334">
                  <c:v>-3.2100292030269692E-2</c:v>
                </c:pt>
                <c:pt idx="335">
                  <c:v>-4.2558703187859113E-2</c:v>
                </c:pt>
                <c:pt idx="336">
                  <c:v>1.9811825053527379E-2</c:v>
                </c:pt>
                <c:pt idx="337">
                  <c:v>9.2421327595152494E-3</c:v>
                </c:pt>
                <c:pt idx="338">
                  <c:v>-6.5948698752452545E-2</c:v>
                </c:pt>
                <c:pt idx="339">
                  <c:v>-5.4764731269045602E-2</c:v>
                </c:pt>
                <c:pt idx="340">
                  <c:v>-9.6828661620890807E-2</c:v>
                </c:pt>
                <c:pt idx="341">
                  <c:v>-9.9956236198285781E-2</c:v>
                </c:pt>
                <c:pt idx="342">
                  <c:v>-0.13590099398516076</c:v>
                </c:pt>
                <c:pt idx="343">
                  <c:v>-8.7519423090388543E-2</c:v>
                </c:pt>
                <c:pt idx="344">
                  <c:v>-8.4103767347989231E-2</c:v>
                </c:pt>
                <c:pt idx="345">
                  <c:v>-8.9561167882642491E-4</c:v>
                </c:pt>
                <c:pt idx="346">
                  <c:v>6.5275257785924693E-3</c:v>
                </c:pt>
                <c:pt idx="347">
                  <c:v>6.4175788556449717E-2</c:v>
                </c:pt>
                <c:pt idx="348">
                  <c:v>5.3357890052271239E-3</c:v>
                </c:pt>
                <c:pt idx="349">
                  <c:v>9.9763285042994809E-2</c:v>
                </c:pt>
                <c:pt idx="350">
                  <c:v>5.2899409738234551E-2</c:v>
                </c:pt>
                <c:pt idx="351">
                  <c:v>6.6267921895864015E-2</c:v>
                </c:pt>
                <c:pt idx="352">
                  <c:v>6.9582993210840716E-2</c:v>
                </c:pt>
                <c:pt idx="353">
                  <c:v>-1.8338028963468707E-2</c:v>
                </c:pt>
                <c:pt idx="354">
                  <c:v>-8.6347223490228026E-2</c:v>
                </c:pt>
                <c:pt idx="355">
                  <c:v>-3.7383653584800905E-2</c:v>
                </c:pt>
                <c:pt idx="356">
                  <c:v>-8.3737332341430395E-2</c:v>
                </c:pt>
                <c:pt idx="357">
                  <c:v>-8.9202396871454107E-2</c:v>
                </c:pt>
                <c:pt idx="358">
                  <c:v>-0.10527244456634138</c:v>
                </c:pt>
                <c:pt idx="359">
                  <c:v>5.0479707068585615E-2</c:v>
                </c:pt>
                <c:pt idx="360">
                  <c:v>1.8545581643332136E-2</c:v>
                </c:pt>
                <c:pt idx="361">
                  <c:v>1.5508163490644005E-2</c:v>
                </c:pt>
                <c:pt idx="362">
                  <c:v>0.11155636038039088</c:v>
                </c:pt>
                <c:pt idx="363">
                  <c:v>1.4055623155339784E-2</c:v>
                </c:pt>
                <c:pt idx="364">
                  <c:v>2.6910727043491262E-2</c:v>
                </c:pt>
                <c:pt idx="365">
                  <c:v>1.8741783375901416E-2</c:v>
                </c:pt>
                <c:pt idx="366">
                  <c:v>3.0772392433251531E-2</c:v>
                </c:pt>
                <c:pt idx="367">
                  <c:v>-6.5555444130120212E-3</c:v>
                </c:pt>
                <c:pt idx="368">
                  <c:v>4.0431317412374955E-2</c:v>
                </c:pt>
                <c:pt idx="369">
                  <c:v>7.2378897826084462E-2</c:v>
                </c:pt>
                <c:pt idx="370">
                  <c:v>4.0142015321635055E-2</c:v>
                </c:pt>
                <c:pt idx="371">
                  <c:v>-3.4933723255618429E-2</c:v>
                </c:pt>
                <c:pt idx="372">
                  <c:v>-6.8418228313499585E-2</c:v>
                </c:pt>
                <c:pt idx="373">
                  <c:v>-0.10626005863084798</c:v>
                </c:pt>
                <c:pt idx="374">
                  <c:v>-6.4604442344083815E-2</c:v>
                </c:pt>
                <c:pt idx="375">
                  <c:v>-1.8209120151772642E-2</c:v>
                </c:pt>
                <c:pt idx="376">
                  <c:v>-4.0647321794302561E-2</c:v>
                </c:pt>
                <c:pt idx="377">
                  <c:v>2.6738518136497906E-2</c:v>
                </c:pt>
                <c:pt idx="378">
                  <c:v>-6.0408349466854173E-2</c:v>
                </c:pt>
                <c:pt idx="379">
                  <c:v>-4.0227104498551047E-2</c:v>
                </c:pt>
                <c:pt idx="380">
                  <c:v>-0.12202906450114984</c:v>
                </c:pt>
                <c:pt idx="381">
                  <c:v>-3.7861819434740825E-2</c:v>
                </c:pt>
                <c:pt idx="382">
                  <c:v>-4.494796625914432E-3</c:v>
                </c:pt>
                <c:pt idx="383">
                  <c:v>-9.065485286317386E-2</c:v>
                </c:pt>
                <c:pt idx="384">
                  <c:v>-5.9908086407995907E-2</c:v>
                </c:pt>
                <c:pt idx="385">
                  <c:v>-8.7488130588754986E-2</c:v>
                </c:pt>
                <c:pt idx="386">
                  <c:v>-0.12805331032591977</c:v>
                </c:pt>
                <c:pt idx="387">
                  <c:v>-5.7974157213234415E-2</c:v>
                </c:pt>
                <c:pt idx="388">
                  <c:v>-5.8824808905236239E-2</c:v>
                </c:pt>
                <c:pt idx="389">
                  <c:v>-0.15674303776435614</c:v>
                </c:pt>
                <c:pt idx="390">
                  <c:v>-0.10312983225483904</c:v>
                </c:pt>
                <c:pt idx="391">
                  <c:v>-2.5084364100131821E-2</c:v>
                </c:pt>
                <c:pt idx="392">
                  <c:v>2.9202132034724985E-2</c:v>
                </c:pt>
                <c:pt idx="393">
                  <c:v>-1.4861663455760614E-2</c:v>
                </c:pt>
                <c:pt idx="394">
                  <c:v>-4.6102297155837264E-3</c:v>
                </c:pt>
                <c:pt idx="395">
                  <c:v>-2.9411623419390243E-2</c:v>
                </c:pt>
                <c:pt idx="396">
                  <c:v>6.9744425343609612E-2</c:v>
                </c:pt>
                <c:pt idx="397">
                  <c:v>7.2446117324500542E-2</c:v>
                </c:pt>
                <c:pt idx="398">
                  <c:v>6.655207479554158E-2</c:v>
                </c:pt>
                <c:pt idx="399">
                  <c:v>-6.7117935559993014E-2</c:v>
                </c:pt>
                <c:pt idx="400">
                  <c:v>-6.7839753760737115E-2</c:v>
                </c:pt>
                <c:pt idx="401">
                  <c:v>-7.4041029132076344E-2</c:v>
                </c:pt>
                <c:pt idx="402">
                  <c:v>-0.11799666411072514</c:v>
                </c:pt>
                <c:pt idx="403">
                  <c:v>-9.8584435609937626E-2</c:v>
                </c:pt>
                <c:pt idx="404">
                  <c:v>-6.2386224253104534E-2</c:v>
                </c:pt>
                <c:pt idx="405">
                  <c:v>2.3753196150222974E-2</c:v>
                </c:pt>
                <c:pt idx="406">
                  <c:v>1.4027459798338259E-2</c:v>
                </c:pt>
                <c:pt idx="407">
                  <c:v>-8.5702006945524781E-3</c:v>
                </c:pt>
                <c:pt idx="408">
                  <c:v>-5.3048597685022722E-2</c:v>
                </c:pt>
                <c:pt idx="409">
                  <c:v>-5.3853350248800259E-2</c:v>
                </c:pt>
                <c:pt idx="410">
                  <c:v>-9.8348237137782832E-2</c:v>
                </c:pt>
                <c:pt idx="411">
                  <c:v>2.9001817039480196E-3</c:v>
                </c:pt>
                <c:pt idx="412">
                  <c:v>1.7254591133105544E-2</c:v>
                </c:pt>
                <c:pt idx="413">
                  <c:v>0.10667366569938341</c:v>
                </c:pt>
                <c:pt idx="414">
                  <c:v>0.12369423950923032</c:v>
                </c:pt>
                <c:pt idx="415">
                  <c:v>5.4946967773701574E-2</c:v>
                </c:pt>
                <c:pt idx="416">
                  <c:v>4.9694124845612045E-2</c:v>
                </c:pt>
                <c:pt idx="417">
                  <c:v>4.5105209652703759E-2</c:v>
                </c:pt>
                <c:pt idx="418">
                  <c:v>8.1837645976533979E-2</c:v>
                </c:pt>
                <c:pt idx="419">
                  <c:v>0.15070353781136897</c:v>
                </c:pt>
                <c:pt idx="420">
                  <c:v>0.10100486530125237</c:v>
                </c:pt>
                <c:pt idx="421">
                  <c:v>0.11803184159381357</c:v>
                </c:pt>
                <c:pt idx="422">
                  <c:v>0.16820757326141444</c:v>
                </c:pt>
                <c:pt idx="423">
                  <c:v>0.11305105440929467</c:v>
                </c:pt>
                <c:pt idx="424">
                  <c:v>8.7464121998285183E-2</c:v>
                </c:pt>
                <c:pt idx="425">
                  <c:v>7.9290782688607647E-2</c:v>
                </c:pt>
                <c:pt idx="426">
                  <c:v>4.5598520199859098E-2</c:v>
                </c:pt>
                <c:pt idx="427">
                  <c:v>0.10254491353659038</c:v>
                </c:pt>
                <c:pt idx="428">
                  <c:v>0.10085979334428202</c:v>
                </c:pt>
                <c:pt idx="429">
                  <c:v>3.672153692902741E-2</c:v>
                </c:pt>
                <c:pt idx="430">
                  <c:v>-8.4925063850565724E-2</c:v>
                </c:pt>
                <c:pt idx="431">
                  <c:v>-5.0950123705143631E-2</c:v>
                </c:pt>
                <c:pt idx="432">
                  <c:v>-2.5460013962101905E-3</c:v>
                </c:pt>
                <c:pt idx="433">
                  <c:v>1.910472611523624E-2</c:v>
                </c:pt>
                <c:pt idx="434">
                  <c:v>-1.2911178563846415E-2</c:v>
                </c:pt>
                <c:pt idx="435">
                  <c:v>-1.7656571222226931E-2</c:v>
                </c:pt>
                <c:pt idx="436">
                  <c:v>-4.0072696537534522E-2</c:v>
                </c:pt>
                <c:pt idx="437">
                  <c:v>-2.1510727144402962E-2</c:v>
                </c:pt>
                <c:pt idx="438">
                  <c:v>-1.0462078629999358E-2</c:v>
                </c:pt>
                <c:pt idx="439">
                  <c:v>9.9141758799803872E-2</c:v>
                </c:pt>
                <c:pt idx="440">
                  <c:v>4.3204497731788485E-2</c:v>
                </c:pt>
                <c:pt idx="441">
                  <c:v>4.678321842111785E-2</c:v>
                </c:pt>
                <c:pt idx="442">
                  <c:v>8.3436867627753888E-2</c:v>
                </c:pt>
                <c:pt idx="443">
                  <c:v>0.18642923638603001</c:v>
                </c:pt>
                <c:pt idx="444">
                  <c:v>0.16081020822076655</c:v>
                </c:pt>
                <c:pt idx="445">
                  <c:v>0.17874671024457203</c:v>
                </c:pt>
                <c:pt idx="446">
                  <c:v>0.15694084674894973</c:v>
                </c:pt>
                <c:pt idx="447">
                  <c:v>5.5507412334873732E-2</c:v>
                </c:pt>
                <c:pt idx="448">
                  <c:v>9.0042342984690826E-2</c:v>
                </c:pt>
                <c:pt idx="449">
                  <c:v>-1.1952886968732111E-2</c:v>
                </c:pt>
                <c:pt idx="450">
                  <c:v>-2.6304381770517887E-4</c:v>
                </c:pt>
                <c:pt idx="451">
                  <c:v>7.1826696176761046E-2</c:v>
                </c:pt>
                <c:pt idx="452">
                  <c:v>0.11089442792504242</c:v>
                </c:pt>
                <c:pt idx="453">
                  <c:v>8.1702006065360114E-2</c:v>
                </c:pt>
                <c:pt idx="454">
                  <c:v>0.17137410448992738</c:v>
                </c:pt>
                <c:pt idx="455">
                  <c:v>6.9112146738863206E-2</c:v>
                </c:pt>
                <c:pt idx="456">
                  <c:v>4.1769790503191857E-2</c:v>
                </c:pt>
                <c:pt idx="457">
                  <c:v>6.634648757625887E-2</c:v>
                </c:pt>
                <c:pt idx="458">
                  <c:v>5.287719640980542E-2</c:v>
                </c:pt>
                <c:pt idx="459">
                  <c:v>5.6447269033703132E-2</c:v>
                </c:pt>
                <c:pt idx="460">
                  <c:v>7.1586186257534712E-2</c:v>
                </c:pt>
                <c:pt idx="461">
                  <c:v>3.2073969540079218E-2</c:v>
                </c:pt>
                <c:pt idx="462">
                  <c:v>1.8383556337946572E-2</c:v>
                </c:pt>
                <c:pt idx="463">
                  <c:v>-3.6817929883280261E-2</c:v>
                </c:pt>
                <c:pt idx="464">
                  <c:v>-2.4109018043464069E-2</c:v>
                </c:pt>
                <c:pt idx="465">
                  <c:v>8.2976961511552094E-2</c:v>
                </c:pt>
                <c:pt idx="466">
                  <c:v>0.14414699889914015</c:v>
                </c:pt>
                <c:pt idx="467">
                  <c:v>0.17881792419277945</c:v>
                </c:pt>
                <c:pt idx="468">
                  <c:v>0.22679235463638828</c:v>
                </c:pt>
                <c:pt idx="469">
                  <c:v>0.19983227279919957</c:v>
                </c:pt>
                <c:pt idx="470">
                  <c:v>0.11319210609604589</c:v>
                </c:pt>
                <c:pt idx="471">
                  <c:v>0.10308380354709439</c:v>
                </c:pt>
                <c:pt idx="472">
                  <c:v>5.6798683012857419E-2</c:v>
                </c:pt>
                <c:pt idx="473">
                  <c:v>3.4673261560344629E-2</c:v>
                </c:pt>
                <c:pt idx="474">
                  <c:v>1.4331384320931324E-2</c:v>
                </c:pt>
                <c:pt idx="475">
                  <c:v>-9.2860768575027286E-2</c:v>
                </c:pt>
                <c:pt idx="476">
                  <c:v>-0.10740917867182342</c:v>
                </c:pt>
                <c:pt idx="477">
                  <c:v>-6.1586484773720709E-2</c:v>
                </c:pt>
                <c:pt idx="478">
                  <c:v>-9.7715105186467588E-2</c:v>
                </c:pt>
                <c:pt idx="479">
                  <c:v>-0.10125484834561668</c:v>
                </c:pt>
                <c:pt idx="480">
                  <c:v>-2.4580433792799634E-3</c:v>
                </c:pt>
                <c:pt idx="481">
                  <c:v>8.6113178194049608E-3</c:v>
                </c:pt>
                <c:pt idx="482">
                  <c:v>-6.2929156648810986E-3</c:v>
                </c:pt>
                <c:pt idx="483">
                  <c:v>2.1012758652506246E-2</c:v>
                </c:pt>
                <c:pt idx="484">
                  <c:v>-6.0367005339348962E-3</c:v>
                </c:pt>
                <c:pt idx="485">
                  <c:v>7.5145754940191128E-2</c:v>
                </c:pt>
                <c:pt idx="486">
                  <c:v>0.12592965780730705</c:v>
                </c:pt>
                <c:pt idx="487">
                  <c:v>0.10887055919465916</c:v>
                </c:pt>
                <c:pt idx="488">
                  <c:v>0.12130746218905983</c:v>
                </c:pt>
                <c:pt idx="489">
                  <c:v>0.11436908095260122</c:v>
                </c:pt>
                <c:pt idx="490">
                  <c:v>7.6651917484143614E-2</c:v>
                </c:pt>
                <c:pt idx="491">
                  <c:v>2.8127322736995648E-2</c:v>
                </c:pt>
                <c:pt idx="492">
                  <c:v>8.1811408025435239E-2</c:v>
                </c:pt>
                <c:pt idx="493">
                  <c:v>2.8071053430652981E-2</c:v>
                </c:pt>
                <c:pt idx="494">
                  <c:v>-2.2079301814325245E-2</c:v>
                </c:pt>
                <c:pt idx="495">
                  <c:v>9.787718683365268E-3</c:v>
                </c:pt>
                <c:pt idx="496">
                  <c:v>0.10555480727960018</c:v>
                </c:pt>
                <c:pt idx="497">
                  <c:v>0.11736897536471508</c:v>
                </c:pt>
                <c:pt idx="498">
                  <c:v>8.7843370114445068E-2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383744"/>
        <c:axId val="116381952"/>
      </c:lineChart>
      <c:catAx>
        <c:axId val="116374528"/>
        <c:scaling>
          <c:orientation val="minMax"/>
        </c:scaling>
        <c:delete val="0"/>
        <c:axPos val="b"/>
        <c:majorTickMark val="out"/>
        <c:minorTickMark val="none"/>
        <c:tickLblPos val="none"/>
        <c:crossAx val="116380416"/>
        <c:crosses val="autoZero"/>
        <c:auto val="1"/>
        <c:lblAlgn val="ctr"/>
        <c:lblOffset val="100"/>
        <c:noMultiLvlLbl val="0"/>
      </c:catAx>
      <c:valAx>
        <c:axId val="11638041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16374528"/>
        <c:crosses val="autoZero"/>
        <c:crossBetween val="between"/>
      </c:valAx>
      <c:valAx>
        <c:axId val="11638195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16383744"/>
        <c:crosses val="max"/>
        <c:crossBetween val="between"/>
      </c:valAx>
      <c:catAx>
        <c:axId val="116383744"/>
        <c:scaling>
          <c:orientation val="minMax"/>
        </c:scaling>
        <c:delete val="1"/>
        <c:axPos val="b"/>
        <c:majorTickMark val="out"/>
        <c:minorTickMark val="none"/>
        <c:tickLblPos val="nextTo"/>
        <c:crossAx val="116381952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PACF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2961504811898508E-2"/>
          <c:y val="0.11168562263050452"/>
          <c:w val="0.81919974846894139"/>
          <c:h val="0.835703120443277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'MA(1)'!$M$65</c:f>
              <c:strCache>
                <c:ptCount val="1"/>
                <c:pt idx="0">
                  <c:v>PACF</c:v>
                </c:pt>
              </c:strCache>
            </c:strRef>
          </c:tx>
          <c:invertIfNegative val="0"/>
          <c:val>
            <c:numRef>
              <c:f>'MA(1)'!$M$66:$M$75</c:f>
              <c:numCache>
                <c:formatCode>0.00%</c:formatCode>
                <c:ptCount val="10"/>
                <c:pt idx="0">
                  <c:v>0.49565053458422842</c:v>
                </c:pt>
                <c:pt idx="1">
                  <c:v>6.5922101960828511E-2</c:v>
                </c:pt>
                <c:pt idx="2">
                  <c:v>-0.2645692849842125</c:v>
                </c:pt>
                <c:pt idx="3">
                  <c:v>8.3224359244219517E-3</c:v>
                </c:pt>
                <c:pt idx="4">
                  <c:v>1.7987351656095767E-2</c:v>
                </c:pt>
                <c:pt idx="5">
                  <c:v>-5.6010017450497128E-2</c:v>
                </c:pt>
                <c:pt idx="6">
                  <c:v>-3.7638648288942617E-2</c:v>
                </c:pt>
                <c:pt idx="7">
                  <c:v>0.1245899546385941</c:v>
                </c:pt>
                <c:pt idx="8">
                  <c:v>5.017626790363109E-2</c:v>
                </c:pt>
                <c:pt idx="9">
                  <c:v>5.0270523713905536E-2</c:v>
                </c:pt>
              </c:numCache>
            </c:numRef>
          </c:val>
        </c:ser>
        <c:ser>
          <c:idx val="3"/>
          <c:order val="3"/>
          <c:tx>
            <c:strRef>
              <c:f>'MA(1)'!$Q$64:$R$64</c:f>
              <c:strCache>
                <c:ptCount val="1"/>
                <c:pt idx="0">
                  <c:v>Theoretical</c:v>
                </c:pt>
              </c:strCache>
            </c:strRef>
          </c:tx>
          <c:invertIfNegative val="0"/>
          <c:val>
            <c:numRef>
              <c:f>'MA(1)'!$R$66:$R$75</c:f>
              <c:numCache>
                <c:formatCode>0.0%</c:formatCode>
                <c:ptCount val="10"/>
                <c:pt idx="0">
                  <c:v>0.5</c:v>
                </c:pt>
                <c:pt idx="1">
                  <c:v>0.65</c:v>
                </c:pt>
                <c:pt idx="2">
                  <c:v>-0.52500000000000002</c:v>
                </c:pt>
                <c:pt idx="3">
                  <c:v>2.5000000000000001E-3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030592"/>
        <c:axId val="128032128"/>
      </c:barChart>
      <c:lineChart>
        <c:grouping val="standard"/>
        <c:varyColors val="0"/>
        <c:ser>
          <c:idx val="1"/>
          <c:order val="1"/>
          <c:tx>
            <c:v>UL</c:v>
          </c:tx>
          <c:marker>
            <c:symbol val="none"/>
          </c:marker>
          <c:val>
            <c:numRef>
              <c:f>'MA(1)'!$N$66:$N$75</c:f>
              <c:numCache>
                <c:formatCode>0.00%</c:formatCode>
                <c:ptCount val="10"/>
                <c:pt idx="0">
                  <c:v>8.7652254057658141E-2</c:v>
                </c:pt>
                <c:pt idx="1">
                  <c:v>8.7652254057658141E-2</c:v>
                </c:pt>
                <c:pt idx="2">
                  <c:v>8.7652254057658141E-2</c:v>
                </c:pt>
                <c:pt idx="3">
                  <c:v>8.7652254057658141E-2</c:v>
                </c:pt>
                <c:pt idx="4">
                  <c:v>8.7652254057658141E-2</c:v>
                </c:pt>
                <c:pt idx="5">
                  <c:v>8.7652254057658141E-2</c:v>
                </c:pt>
                <c:pt idx="6">
                  <c:v>8.7652254057658141E-2</c:v>
                </c:pt>
                <c:pt idx="7">
                  <c:v>8.7652254057658141E-2</c:v>
                </c:pt>
                <c:pt idx="8">
                  <c:v>8.7652254057658141E-2</c:v>
                </c:pt>
                <c:pt idx="9">
                  <c:v>8.7652254057658141E-2</c:v>
                </c:pt>
              </c:numCache>
            </c:numRef>
          </c:val>
          <c:smooth val="0"/>
        </c:ser>
        <c:ser>
          <c:idx val="2"/>
          <c:order val="2"/>
          <c:tx>
            <c:v>LL</c:v>
          </c:tx>
          <c:marker>
            <c:symbol val="none"/>
          </c:marker>
          <c:val>
            <c:numRef>
              <c:f>'MA(1)'!$O$66:$O$75</c:f>
              <c:numCache>
                <c:formatCode>0.00%</c:formatCode>
                <c:ptCount val="10"/>
                <c:pt idx="0">
                  <c:v>-8.7652254057658141E-2</c:v>
                </c:pt>
                <c:pt idx="1">
                  <c:v>-8.7652254057658141E-2</c:v>
                </c:pt>
                <c:pt idx="2">
                  <c:v>-8.7652254057658141E-2</c:v>
                </c:pt>
                <c:pt idx="3">
                  <c:v>-8.7652254057658141E-2</c:v>
                </c:pt>
                <c:pt idx="4">
                  <c:v>-8.7652254057658141E-2</c:v>
                </c:pt>
                <c:pt idx="5">
                  <c:v>-8.7652254057658141E-2</c:v>
                </c:pt>
                <c:pt idx="6">
                  <c:v>-8.7652254057658141E-2</c:v>
                </c:pt>
                <c:pt idx="7">
                  <c:v>-8.7652254057658141E-2</c:v>
                </c:pt>
                <c:pt idx="8">
                  <c:v>-8.7652254057658141E-2</c:v>
                </c:pt>
                <c:pt idx="9">
                  <c:v>-8.7652254057658141E-2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030592"/>
        <c:axId val="128032128"/>
      </c:lineChart>
      <c:catAx>
        <c:axId val="128030592"/>
        <c:scaling>
          <c:orientation val="minMax"/>
        </c:scaling>
        <c:delete val="0"/>
        <c:axPos val="b"/>
        <c:majorTickMark val="out"/>
        <c:minorTickMark val="none"/>
        <c:tickLblPos val="nextTo"/>
        <c:crossAx val="128032128"/>
        <c:crosses val="autoZero"/>
        <c:auto val="1"/>
        <c:lblAlgn val="ctr"/>
        <c:lblOffset val="100"/>
        <c:noMultiLvlLbl val="0"/>
      </c:catAx>
      <c:valAx>
        <c:axId val="128032128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28030592"/>
        <c:crosses val="autoZero"/>
        <c:crossBetween val="between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r"/>
      <c:layout/>
      <c:overlay val="0"/>
    </c:legend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ACF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2961504811898508E-2"/>
          <c:y val="5.0226499465344611E-2"/>
          <c:w val="0.82816683070866137"/>
          <c:h val="0.875061080327921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'MA(1)'!$J$86</c:f>
              <c:strCache>
                <c:ptCount val="1"/>
                <c:pt idx="0">
                  <c:v>ACF</c:v>
                </c:pt>
              </c:strCache>
            </c:strRef>
          </c:tx>
          <c:invertIfNegative val="0"/>
          <c:val>
            <c:numRef>
              <c:f>'MA(1)'!$J$87:$J$96</c:f>
              <c:numCache>
                <c:formatCode>0.00%</c:formatCode>
                <c:ptCount val="10"/>
                <c:pt idx="0">
                  <c:v>0.41289196031887043</c:v>
                </c:pt>
                <c:pt idx="1">
                  <c:v>0.25671779091490271</c:v>
                </c:pt>
                <c:pt idx="2">
                  <c:v>-2.3424060324780262E-2</c:v>
                </c:pt>
                <c:pt idx="3">
                  <c:v>-7.9266467465264126E-2</c:v>
                </c:pt>
                <c:pt idx="4">
                  <c:v>-9.0623639450049559E-2</c:v>
                </c:pt>
                <c:pt idx="5">
                  <c:v>-7.389582831837381E-2</c:v>
                </c:pt>
                <c:pt idx="6">
                  <c:v>-7.8157934514780425E-2</c:v>
                </c:pt>
                <c:pt idx="7">
                  <c:v>3.7490821074410638E-2</c:v>
                </c:pt>
                <c:pt idx="8">
                  <c:v>8.1170625299414143E-2</c:v>
                </c:pt>
                <c:pt idx="9">
                  <c:v>0.14829697059078772</c:v>
                </c:pt>
              </c:numCache>
            </c:numRef>
          </c:val>
        </c:ser>
        <c:ser>
          <c:idx val="3"/>
          <c:order val="3"/>
          <c:tx>
            <c:strRef>
              <c:f>'MA(1)'!$Q$85:$R$85</c:f>
              <c:strCache>
                <c:ptCount val="1"/>
                <c:pt idx="0">
                  <c:v>Theoretical</c:v>
                </c:pt>
              </c:strCache>
            </c:strRef>
          </c:tx>
          <c:invertIfNegative val="0"/>
          <c:val>
            <c:numRef>
              <c:f>'MA(1)'!$Q$87:$Q$96</c:f>
              <c:numCache>
                <c:formatCode>0.0%</c:formatCode>
                <c:ptCount val="10"/>
                <c:pt idx="0">
                  <c:v>0.4</c:v>
                </c:pt>
                <c:pt idx="1">
                  <c:v>0.3</c:v>
                </c:pt>
                <c:pt idx="2">
                  <c:v>0.2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129280"/>
        <c:axId val="128143360"/>
      </c:barChart>
      <c:lineChart>
        <c:grouping val="standard"/>
        <c:varyColors val="0"/>
        <c:ser>
          <c:idx val="1"/>
          <c:order val="1"/>
          <c:tx>
            <c:v>UL</c:v>
          </c:tx>
          <c:marker>
            <c:symbol val="none"/>
          </c:marker>
          <c:val>
            <c:numRef>
              <c:f>'MA(1)'!$K$87:$K$96</c:f>
              <c:numCache>
                <c:formatCode>0.00%</c:formatCode>
                <c:ptCount val="10"/>
                <c:pt idx="0">
                  <c:v>8.7652254057658141E-2</c:v>
                </c:pt>
                <c:pt idx="1">
                  <c:v>8.7652254057658141E-2</c:v>
                </c:pt>
                <c:pt idx="2">
                  <c:v>0.10150114147151765</c:v>
                </c:pt>
                <c:pt idx="3">
                  <c:v>0.10637270373513881</c:v>
                </c:pt>
                <c:pt idx="4">
                  <c:v>0.1064123260147683</c:v>
                </c:pt>
                <c:pt idx="5">
                  <c:v>0.1068650051567923</c:v>
                </c:pt>
                <c:pt idx="6">
                  <c:v>0.10745382013925266</c:v>
                </c:pt>
                <c:pt idx="7">
                  <c:v>0.10784354427552924</c:v>
                </c:pt>
                <c:pt idx="8">
                  <c:v>0.10827785898870844</c:v>
                </c:pt>
                <c:pt idx="9">
                  <c:v>0.10837754553504265</c:v>
                </c:pt>
              </c:numCache>
            </c:numRef>
          </c:val>
          <c:smooth val="0"/>
        </c:ser>
        <c:ser>
          <c:idx val="2"/>
          <c:order val="2"/>
          <c:tx>
            <c:v>LL</c:v>
          </c:tx>
          <c:marker>
            <c:symbol val="none"/>
          </c:marker>
          <c:val>
            <c:numRef>
              <c:f>'MA(1)'!$L$87:$L$96</c:f>
              <c:numCache>
                <c:formatCode>0.00%</c:formatCode>
                <c:ptCount val="10"/>
                <c:pt idx="0">
                  <c:v>-8.7652254057658141E-2</c:v>
                </c:pt>
                <c:pt idx="1">
                  <c:v>-8.7652254057658141E-2</c:v>
                </c:pt>
                <c:pt idx="2">
                  <c:v>-0.10150114147151765</c:v>
                </c:pt>
                <c:pt idx="3">
                  <c:v>-0.10637270373513881</c:v>
                </c:pt>
                <c:pt idx="4">
                  <c:v>-0.1064123260147683</c:v>
                </c:pt>
                <c:pt idx="5">
                  <c:v>-0.1068650051567923</c:v>
                </c:pt>
                <c:pt idx="6">
                  <c:v>-0.10745382013925266</c:v>
                </c:pt>
                <c:pt idx="7">
                  <c:v>-0.10784354427552924</c:v>
                </c:pt>
                <c:pt idx="8">
                  <c:v>-0.10827785898870844</c:v>
                </c:pt>
                <c:pt idx="9">
                  <c:v>-0.10837754553504265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129280"/>
        <c:axId val="128143360"/>
      </c:lineChart>
      <c:catAx>
        <c:axId val="128129280"/>
        <c:scaling>
          <c:orientation val="minMax"/>
        </c:scaling>
        <c:delete val="0"/>
        <c:axPos val="b"/>
        <c:majorTickMark val="out"/>
        <c:minorTickMark val="none"/>
        <c:tickLblPos val="nextTo"/>
        <c:crossAx val="128143360"/>
        <c:crosses val="autoZero"/>
        <c:auto val="1"/>
        <c:lblAlgn val="ctr"/>
        <c:lblOffset val="100"/>
        <c:noMultiLvlLbl val="0"/>
      </c:catAx>
      <c:valAx>
        <c:axId val="128143360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28129280"/>
        <c:crosses val="autoZero"/>
        <c:crossBetween val="between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r"/>
      <c:layout/>
      <c:overlay val="0"/>
    </c:legend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PACF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2961504811898508E-2"/>
          <c:y val="4.5203849518810152E-2"/>
          <c:w val="0.81919974846894139"/>
          <c:h val="0.880147564887722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'MA(1)'!$M$86</c:f>
              <c:strCache>
                <c:ptCount val="1"/>
                <c:pt idx="0">
                  <c:v>PACF</c:v>
                </c:pt>
              </c:strCache>
            </c:strRef>
          </c:tx>
          <c:invertIfNegative val="0"/>
          <c:val>
            <c:numRef>
              <c:f>'MA(1)'!$M$87:$M$96</c:f>
              <c:numCache>
                <c:formatCode>0.00%</c:formatCode>
                <c:ptCount val="10"/>
                <c:pt idx="0">
                  <c:v>0.41307632342354994</c:v>
                </c:pt>
                <c:pt idx="1">
                  <c:v>0.1042093113965962</c:v>
                </c:pt>
                <c:pt idx="2">
                  <c:v>-0.19807761173527516</c:v>
                </c:pt>
                <c:pt idx="3">
                  <c:v>-4.3965139569388224E-2</c:v>
                </c:pt>
                <c:pt idx="4">
                  <c:v>7.5556146302329704E-3</c:v>
                </c:pt>
                <c:pt idx="5">
                  <c:v>-2.5375445645632239E-2</c:v>
                </c:pt>
                <c:pt idx="6">
                  <c:v>-5.5032590642533977E-2</c:v>
                </c:pt>
                <c:pt idx="7">
                  <c:v>0.10322284510502988</c:v>
                </c:pt>
                <c:pt idx="8">
                  <c:v>5.9905645792109614E-2</c:v>
                </c:pt>
                <c:pt idx="9">
                  <c:v>6.1020451283230727E-2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161664"/>
        <c:axId val="128163200"/>
      </c:barChart>
      <c:lineChart>
        <c:grouping val="standard"/>
        <c:varyColors val="0"/>
        <c:ser>
          <c:idx val="1"/>
          <c:order val="1"/>
          <c:tx>
            <c:v>UL</c:v>
          </c:tx>
          <c:marker>
            <c:symbol val="none"/>
          </c:marker>
          <c:val>
            <c:numRef>
              <c:f>'MA(1)'!$N$87:$N$96</c:f>
              <c:numCache>
                <c:formatCode>0.00%</c:formatCode>
                <c:ptCount val="10"/>
                <c:pt idx="0">
                  <c:v>8.7652254057658141E-2</c:v>
                </c:pt>
                <c:pt idx="1">
                  <c:v>8.7652254057658141E-2</c:v>
                </c:pt>
                <c:pt idx="2">
                  <c:v>8.7652254057658141E-2</c:v>
                </c:pt>
                <c:pt idx="3">
                  <c:v>8.7652254057658141E-2</c:v>
                </c:pt>
                <c:pt idx="4">
                  <c:v>8.7652254057658141E-2</c:v>
                </c:pt>
                <c:pt idx="5">
                  <c:v>8.7652254057658141E-2</c:v>
                </c:pt>
                <c:pt idx="6">
                  <c:v>8.7652254057658141E-2</c:v>
                </c:pt>
                <c:pt idx="7">
                  <c:v>8.7652254057658141E-2</c:v>
                </c:pt>
                <c:pt idx="8">
                  <c:v>8.7652254057658141E-2</c:v>
                </c:pt>
                <c:pt idx="9">
                  <c:v>8.7652254057658141E-2</c:v>
                </c:pt>
              </c:numCache>
            </c:numRef>
          </c:val>
          <c:smooth val="0"/>
        </c:ser>
        <c:ser>
          <c:idx val="2"/>
          <c:order val="2"/>
          <c:tx>
            <c:v>LL</c:v>
          </c:tx>
          <c:marker>
            <c:symbol val="none"/>
          </c:marker>
          <c:val>
            <c:numRef>
              <c:f>'MA(1)'!$O$87:$O$96</c:f>
              <c:numCache>
                <c:formatCode>0.00%</c:formatCode>
                <c:ptCount val="10"/>
                <c:pt idx="0">
                  <c:v>-8.7652254057658141E-2</c:v>
                </c:pt>
                <c:pt idx="1">
                  <c:v>-8.7652254057658141E-2</c:v>
                </c:pt>
                <c:pt idx="2">
                  <c:v>-8.7652254057658141E-2</c:v>
                </c:pt>
                <c:pt idx="3">
                  <c:v>-8.7652254057658141E-2</c:v>
                </c:pt>
                <c:pt idx="4">
                  <c:v>-8.7652254057658141E-2</c:v>
                </c:pt>
                <c:pt idx="5">
                  <c:v>-8.7652254057658141E-2</c:v>
                </c:pt>
                <c:pt idx="6">
                  <c:v>-8.7652254057658141E-2</c:v>
                </c:pt>
                <c:pt idx="7">
                  <c:v>-8.7652254057658141E-2</c:v>
                </c:pt>
                <c:pt idx="8">
                  <c:v>-8.7652254057658141E-2</c:v>
                </c:pt>
                <c:pt idx="9">
                  <c:v>-8.7652254057658141E-2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161664"/>
        <c:axId val="128163200"/>
      </c:lineChart>
      <c:catAx>
        <c:axId val="128161664"/>
        <c:scaling>
          <c:orientation val="minMax"/>
        </c:scaling>
        <c:delete val="0"/>
        <c:axPos val="b"/>
        <c:majorTickMark val="out"/>
        <c:minorTickMark val="none"/>
        <c:tickLblPos val="nextTo"/>
        <c:crossAx val="128163200"/>
        <c:crosses val="autoZero"/>
        <c:auto val="1"/>
        <c:lblAlgn val="ctr"/>
        <c:lblOffset val="100"/>
        <c:noMultiLvlLbl val="0"/>
      </c:catAx>
      <c:valAx>
        <c:axId val="128163200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28161664"/>
        <c:crosses val="autoZero"/>
        <c:crossBetween val="between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r"/>
      <c:layout/>
      <c:overlay val="0"/>
    </c:legend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ACF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2961504811898508E-2"/>
          <c:y val="5.0226499465344611E-2"/>
          <c:w val="0.82816683070866137"/>
          <c:h val="0.866830627653024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'MA(1)'!$J$107</c:f>
              <c:strCache>
                <c:ptCount val="1"/>
                <c:pt idx="0">
                  <c:v>ACF</c:v>
                </c:pt>
              </c:strCache>
            </c:strRef>
          </c:tx>
          <c:invertIfNegative val="0"/>
          <c:val>
            <c:numRef>
              <c:f>'MA(1)'!$J$108:$J$117</c:f>
              <c:numCache>
                <c:formatCode>0.00%</c:formatCode>
                <c:ptCount val="10"/>
                <c:pt idx="0">
                  <c:v>0.34934240207213219</c:v>
                </c:pt>
                <c:pt idx="1">
                  <c:v>0.21806716789397615</c:v>
                </c:pt>
                <c:pt idx="2">
                  <c:v>8.5535194898719094E-2</c:v>
                </c:pt>
                <c:pt idx="3">
                  <c:v>-0.35936126401297236</c:v>
                </c:pt>
                <c:pt idx="4">
                  <c:v>-8.0064297360607925E-2</c:v>
                </c:pt>
                <c:pt idx="5">
                  <c:v>-0.10195082080380725</c:v>
                </c:pt>
                <c:pt idx="6">
                  <c:v>-9.9062653268823297E-2</c:v>
                </c:pt>
                <c:pt idx="7">
                  <c:v>4.5916289093669529E-2</c:v>
                </c:pt>
                <c:pt idx="8">
                  <c:v>6.2461866017318061E-2</c:v>
                </c:pt>
                <c:pt idx="9">
                  <c:v>0.13727367555757511</c:v>
                </c:pt>
              </c:numCache>
            </c:numRef>
          </c:val>
        </c:ser>
        <c:ser>
          <c:idx val="3"/>
          <c:order val="3"/>
          <c:tx>
            <c:strRef>
              <c:f>'MA(1)'!$Q$106:$R$106</c:f>
              <c:strCache>
                <c:ptCount val="1"/>
                <c:pt idx="0">
                  <c:v>Theoretical</c:v>
                </c:pt>
              </c:strCache>
            </c:strRef>
          </c:tx>
          <c:invertIfNegative val="0"/>
          <c:val>
            <c:numRef>
              <c:f>'MA(1)'!$Q$108:$Q$117</c:f>
              <c:numCache>
                <c:formatCode>0.0%</c:formatCode>
                <c:ptCount val="10"/>
                <c:pt idx="0">
                  <c:v>0.5</c:v>
                </c:pt>
                <c:pt idx="1">
                  <c:v>0.4</c:v>
                </c:pt>
                <c:pt idx="2">
                  <c:v>0.4</c:v>
                </c:pt>
                <c:pt idx="3">
                  <c:v>-0.5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9259776"/>
        <c:axId val="129269760"/>
      </c:barChart>
      <c:lineChart>
        <c:grouping val="standard"/>
        <c:varyColors val="0"/>
        <c:ser>
          <c:idx val="1"/>
          <c:order val="1"/>
          <c:tx>
            <c:v>UL</c:v>
          </c:tx>
          <c:marker>
            <c:symbol val="none"/>
          </c:marker>
          <c:val>
            <c:numRef>
              <c:f>'MA(1)'!$K$108:$K$117</c:f>
              <c:numCache>
                <c:formatCode>0.00%</c:formatCode>
                <c:ptCount val="10"/>
                <c:pt idx="0">
                  <c:v>8.7652254057658141E-2</c:v>
                </c:pt>
                <c:pt idx="1">
                  <c:v>8.7652254057658141E-2</c:v>
                </c:pt>
                <c:pt idx="2">
                  <c:v>9.7765873029623904E-2</c:v>
                </c:pt>
                <c:pt idx="3">
                  <c:v>0.10143402755551637</c:v>
                </c:pt>
                <c:pt idx="4">
                  <c:v>0.10198667824365279</c:v>
                </c:pt>
                <c:pt idx="5">
                  <c:v>0.1112907654220085</c:v>
                </c:pt>
                <c:pt idx="6">
                  <c:v>0.11173242123383581</c:v>
                </c:pt>
                <c:pt idx="7">
                  <c:v>0.11244485752411142</c:v>
                </c:pt>
                <c:pt idx="8">
                  <c:v>0.11311338211751901</c:v>
                </c:pt>
                <c:pt idx="9">
                  <c:v>0.11325649248808094</c:v>
                </c:pt>
              </c:numCache>
            </c:numRef>
          </c:val>
          <c:smooth val="0"/>
        </c:ser>
        <c:ser>
          <c:idx val="2"/>
          <c:order val="2"/>
          <c:tx>
            <c:v>LL</c:v>
          </c:tx>
          <c:marker>
            <c:symbol val="none"/>
          </c:marker>
          <c:val>
            <c:numRef>
              <c:f>'MA(1)'!$L$108:$L$117</c:f>
              <c:numCache>
                <c:formatCode>0.00%</c:formatCode>
                <c:ptCount val="10"/>
                <c:pt idx="0">
                  <c:v>-8.7652254057658141E-2</c:v>
                </c:pt>
                <c:pt idx="1">
                  <c:v>-8.7652254057658141E-2</c:v>
                </c:pt>
                <c:pt idx="2">
                  <c:v>-9.7765873029623904E-2</c:v>
                </c:pt>
                <c:pt idx="3">
                  <c:v>-0.10143402755551637</c:v>
                </c:pt>
                <c:pt idx="4">
                  <c:v>-0.10198667824365279</c:v>
                </c:pt>
                <c:pt idx="5">
                  <c:v>-0.1112907654220085</c:v>
                </c:pt>
                <c:pt idx="6">
                  <c:v>-0.11173242123383581</c:v>
                </c:pt>
                <c:pt idx="7">
                  <c:v>-0.11244485752411142</c:v>
                </c:pt>
                <c:pt idx="8">
                  <c:v>-0.11311338211751901</c:v>
                </c:pt>
                <c:pt idx="9">
                  <c:v>-0.11325649248808094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259776"/>
        <c:axId val="129269760"/>
      </c:lineChart>
      <c:catAx>
        <c:axId val="129259776"/>
        <c:scaling>
          <c:orientation val="minMax"/>
        </c:scaling>
        <c:delete val="0"/>
        <c:axPos val="b"/>
        <c:majorTickMark val="out"/>
        <c:minorTickMark val="none"/>
        <c:tickLblPos val="nextTo"/>
        <c:crossAx val="129269760"/>
        <c:crosses val="autoZero"/>
        <c:auto val="1"/>
        <c:lblAlgn val="ctr"/>
        <c:lblOffset val="100"/>
        <c:noMultiLvlLbl val="0"/>
      </c:catAx>
      <c:valAx>
        <c:axId val="129269760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29259776"/>
        <c:crosses val="autoZero"/>
        <c:crossBetween val="between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r"/>
      <c:overlay val="0"/>
    </c:legend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PACF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2961504811898508E-2"/>
          <c:y val="4.5203849518810152E-2"/>
          <c:w val="0.81919974846894139"/>
          <c:h val="0.887554972295129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'MA(1)'!$M$107</c:f>
              <c:strCache>
                <c:ptCount val="1"/>
                <c:pt idx="0">
                  <c:v>PACF</c:v>
                </c:pt>
              </c:strCache>
            </c:strRef>
          </c:tx>
          <c:invertIfNegative val="0"/>
          <c:val>
            <c:numRef>
              <c:f>'MA(1)'!$M$108:$M$117</c:f>
              <c:numCache>
                <c:formatCode>0.00%</c:formatCode>
                <c:ptCount val="10"/>
                <c:pt idx="0">
                  <c:v>0.35007163676845859</c:v>
                </c:pt>
                <c:pt idx="1">
                  <c:v>0.11014770855494781</c:v>
                </c:pt>
                <c:pt idx="2">
                  <c:v>-2.4223302414912329E-2</c:v>
                </c:pt>
                <c:pt idx="3">
                  <c:v>-0.46727271298225759</c:v>
                </c:pt>
                <c:pt idx="4">
                  <c:v>0.21945192293714899</c:v>
                </c:pt>
                <c:pt idx="5">
                  <c:v>2.2550118872610825E-2</c:v>
                </c:pt>
                <c:pt idx="6">
                  <c:v>-3.7853469903556154E-2</c:v>
                </c:pt>
                <c:pt idx="7">
                  <c:v>-0.1512146857828211</c:v>
                </c:pt>
                <c:pt idx="8">
                  <c:v>0.22632423971045837</c:v>
                </c:pt>
                <c:pt idx="9">
                  <c:v>0.10528013679281409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9292160"/>
        <c:axId val="129293696"/>
      </c:barChart>
      <c:lineChart>
        <c:grouping val="standard"/>
        <c:varyColors val="0"/>
        <c:ser>
          <c:idx val="1"/>
          <c:order val="1"/>
          <c:tx>
            <c:v>UL</c:v>
          </c:tx>
          <c:marker>
            <c:symbol val="none"/>
          </c:marker>
          <c:val>
            <c:numRef>
              <c:f>'MA(1)'!$N$108:$N$117</c:f>
              <c:numCache>
                <c:formatCode>0.00%</c:formatCode>
                <c:ptCount val="10"/>
                <c:pt idx="0">
                  <c:v>8.7652254057658141E-2</c:v>
                </c:pt>
                <c:pt idx="1">
                  <c:v>8.7652254057658141E-2</c:v>
                </c:pt>
                <c:pt idx="2">
                  <c:v>8.7652254057658141E-2</c:v>
                </c:pt>
                <c:pt idx="3">
                  <c:v>8.7652254057658141E-2</c:v>
                </c:pt>
                <c:pt idx="4">
                  <c:v>8.7652254057658141E-2</c:v>
                </c:pt>
                <c:pt idx="5">
                  <c:v>8.7652254057658141E-2</c:v>
                </c:pt>
                <c:pt idx="6">
                  <c:v>8.7652254057658141E-2</c:v>
                </c:pt>
                <c:pt idx="7">
                  <c:v>8.7652254057658141E-2</c:v>
                </c:pt>
                <c:pt idx="8">
                  <c:v>8.7652254057658141E-2</c:v>
                </c:pt>
                <c:pt idx="9">
                  <c:v>8.7652254057658141E-2</c:v>
                </c:pt>
              </c:numCache>
            </c:numRef>
          </c:val>
          <c:smooth val="0"/>
        </c:ser>
        <c:ser>
          <c:idx val="2"/>
          <c:order val="2"/>
          <c:tx>
            <c:v>LL</c:v>
          </c:tx>
          <c:marker>
            <c:symbol val="none"/>
          </c:marker>
          <c:val>
            <c:numRef>
              <c:f>'MA(1)'!$O$108:$O$117</c:f>
              <c:numCache>
                <c:formatCode>0.00%</c:formatCode>
                <c:ptCount val="10"/>
                <c:pt idx="0">
                  <c:v>-8.7652254057658141E-2</c:v>
                </c:pt>
                <c:pt idx="1">
                  <c:v>-8.7652254057658141E-2</c:v>
                </c:pt>
                <c:pt idx="2">
                  <c:v>-8.7652254057658141E-2</c:v>
                </c:pt>
                <c:pt idx="3">
                  <c:v>-8.7652254057658141E-2</c:v>
                </c:pt>
                <c:pt idx="4">
                  <c:v>-8.7652254057658141E-2</c:v>
                </c:pt>
                <c:pt idx="5">
                  <c:v>-8.7652254057658141E-2</c:v>
                </c:pt>
                <c:pt idx="6">
                  <c:v>-8.7652254057658141E-2</c:v>
                </c:pt>
                <c:pt idx="7">
                  <c:v>-8.7652254057658141E-2</c:v>
                </c:pt>
                <c:pt idx="8">
                  <c:v>-8.7652254057658141E-2</c:v>
                </c:pt>
                <c:pt idx="9">
                  <c:v>-8.7652254057658141E-2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292160"/>
        <c:axId val="129293696"/>
      </c:lineChart>
      <c:catAx>
        <c:axId val="129292160"/>
        <c:scaling>
          <c:orientation val="minMax"/>
        </c:scaling>
        <c:delete val="0"/>
        <c:axPos val="b"/>
        <c:majorTickMark val="out"/>
        <c:minorTickMark val="none"/>
        <c:tickLblPos val="nextTo"/>
        <c:crossAx val="129293696"/>
        <c:crosses val="autoZero"/>
        <c:auto val="1"/>
        <c:lblAlgn val="ctr"/>
        <c:lblOffset val="100"/>
        <c:noMultiLvlLbl val="0"/>
      </c:catAx>
      <c:valAx>
        <c:axId val="129293696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29292160"/>
        <c:crosses val="autoZero"/>
        <c:crossBetween val="between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r"/>
      <c:overlay val="0"/>
    </c:legend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'ARMA(1,1)'!$D$7:$D$506</c:f>
              <c:numCache>
                <c:formatCode>General</c:formatCode>
                <c:ptCount val="500"/>
                <c:pt idx="0">
                  <c:v>-0.44272005516167029</c:v>
                </c:pt>
                <c:pt idx="1">
                  <c:v>-0.71149341789932363</c:v>
                </c:pt>
                <c:pt idx="2">
                  <c:v>-0.42486489656302773</c:v>
                </c:pt>
                <c:pt idx="3">
                  <c:v>-0.29402456889860162</c:v>
                </c:pt>
                <c:pt idx="4">
                  <c:v>0.16847883625173718</c:v>
                </c:pt>
                <c:pt idx="5">
                  <c:v>0.28247201220651885</c:v>
                </c:pt>
                <c:pt idx="6">
                  <c:v>0.30325007859071329</c:v>
                </c:pt>
                <c:pt idx="7">
                  <c:v>1.0761296394890965</c:v>
                </c:pt>
                <c:pt idx="8">
                  <c:v>1.2552296851787859</c:v>
                </c:pt>
                <c:pt idx="9">
                  <c:v>1.1216022676857047</c:v>
                </c:pt>
                <c:pt idx="10">
                  <c:v>1.1518273009173157</c:v>
                </c:pt>
                <c:pt idx="11">
                  <c:v>0.57860028154650855</c:v>
                </c:pt>
                <c:pt idx="12">
                  <c:v>-0.11569070132171388</c:v>
                </c:pt>
                <c:pt idx="13">
                  <c:v>-0.52679876299359363</c:v>
                </c:pt>
                <c:pt idx="14">
                  <c:v>-0.34168571118305224</c:v>
                </c:pt>
                <c:pt idx="15">
                  <c:v>2.4352917350257131E-2</c:v>
                </c:pt>
                <c:pt idx="16">
                  <c:v>0.35872619975653014</c:v>
                </c:pt>
                <c:pt idx="17">
                  <c:v>0.92528766587001998</c:v>
                </c:pt>
                <c:pt idx="18">
                  <c:v>1.422862523239234</c:v>
                </c:pt>
                <c:pt idx="19">
                  <c:v>1.5966762890835344</c:v>
                </c:pt>
                <c:pt idx="20">
                  <c:v>1.3947320573578161</c:v>
                </c:pt>
                <c:pt idx="21">
                  <c:v>0.8348540413249852</c:v>
                </c:pt>
                <c:pt idx="22">
                  <c:v>1.4147764210086067E-2</c:v>
                </c:pt>
                <c:pt idx="23">
                  <c:v>-0.58707308638981404</c:v>
                </c:pt>
                <c:pt idx="24">
                  <c:v>-0.74242086781417838</c:v>
                </c:pt>
                <c:pt idx="25">
                  <c:v>-0.62411394780787888</c:v>
                </c:pt>
                <c:pt idx="26">
                  <c:v>-0.25409071959990859</c:v>
                </c:pt>
                <c:pt idx="27">
                  <c:v>0.26785503686398598</c:v>
                </c:pt>
                <c:pt idx="28">
                  <c:v>0.63187266407907861</c:v>
                </c:pt>
                <c:pt idx="29">
                  <c:v>0.66339864455042086</c:v>
                </c:pt>
                <c:pt idx="30">
                  <c:v>0.44945302755432154</c:v>
                </c:pt>
                <c:pt idx="31">
                  <c:v>0.21226024450066017</c:v>
                </c:pt>
                <c:pt idx="32">
                  <c:v>9.775729841011882E-3</c:v>
                </c:pt>
                <c:pt idx="33">
                  <c:v>-0.32473211427924942</c:v>
                </c:pt>
                <c:pt idx="34">
                  <c:v>-0.77953679026585609</c:v>
                </c:pt>
                <c:pt idx="35">
                  <c:v>-0.79932322648912457</c:v>
                </c:pt>
                <c:pt idx="36">
                  <c:v>-0.58856278901486359</c:v>
                </c:pt>
                <c:pt idx="37">
                  <c:v>-0.37083849782229061</c:v>
                </c:pt>
                <c:pt idx="38">
                  <c:v>-0.14665987745395531</c:v>
                </c:pt>
                <c:pt idx="39">
                  <c:v>0.18288997649878991</c:v>
                </c:pt>
                <c:pt idx="40">
                  <c:v>0.54874907229436298</c:v>
                </c:pt>
                <c:pt idx="41">
                  <c:v>0.73052874931043754</c:v>
                </c:pt>
                <c:pt idx="42">
                  <c:v>0.71561121885275791</c:v>
                </c:pt>
                <c:pt idx="43">
                  <c:v>0.44688894596426393</c:v>
                </c:pt>
                <c:pt idx="44">
                  <c:v>0.35037547937194657</c:v>
                </c:pt>
                <c:pt idx="45">
                  <c:v>0.59922703652076215</c:v>
                </c:pt>
                <c:pt idx="46">
                  <c:v>0.61482799223297735</c:v>
                </c:pt>
                <c:pt idx="47">
                  <c:v>0.19020776877266643</c:v>
                </c:pt>
                <c:pt idx="48">
                  <c:v>0.13038835744785088</c:v>
                </c:pt>
                <c:pt idx="49">
                  <c:v>0.13983384782405245</c:v>
                </c:pt>
                <c:pt idx="50">
                  <c:v>-1.8660542576410186E-2</c:v>
                </c:pt>
                <c:pt idx="51">
                  <c:v>-0.12857439720640462</c:v>
                </c:pt>
                <c:pt idx="52">
                  <c:v>4.006184748541862E-2</c:v>
                </c:pt>
                <c:pt idx="53">
                  <c:v>0.34105362468512934</c:v>
                </c:pt>
                <c:pt idx="54">
                  <c:v>0.31059543100350456</c:v>
                </c:pt>
                <c:pt idx="55">
                  <c:v>0.46209059726765839</c:v>
                </c:pt>
                <c:pt idx="56">
                  <c:v>0.79935088094103701</c:v>
                </c:pt>
                <c:pt idx="57">
                  <c:v>1.0277685485367121</c:v>
                </c:pt>
                <c:pt idx="58">
                  <c:v>1.0885544444549737</c:v>
                </c:pt>
                <c:pt idx="59">
                  <c:v>0.7719803922177878</c:v>
                </c:pt>
                <c:pt idx="60">
                  <c:v>0.7123533135293949</c:v>
                </c:pt>
                <c:pt idx="61">
                  <c:v>0.93553053252611673</c:v>
                </c:pt>
                <c:pt idx="62">
                  <c:v>0.51811128401400031</c:v>
                </c:pt>
                <c:pt idx="63">
                  <c:v>0.26812525798909947</c:v>
                </c:pt>
                <c:pt idx="64">
                  <c:v>0.35658226594997866</c:v>
                </c:pt>
                <c:pt idx="65">
                  <c:v>0.3864554625452517</c:v>
                </c:pt>
                <c:pt idx="66">
                  <c:v>0.32195271878912707</c:v>
                </c:pt>
                <c:pt idx="67">
                  <c:v>0.38586224175674833</c:v>
                </c:pt>
                <c:pt idx="68">
                  <c:v>0.4826583131899031</c:v>
                </c:pt>
                <c:pt idx="69">
                  <c:v>0.52860457315364362</c:v>
                </c:pt>
                <c:pt idx="70">
                  <c:v>0.58238404248665687</c:v>
                </c:pt>
                <c:pt idx="71">
                  <c:v>0.28424027276034314</c:v>
                </c:pt>
                <c:pt idx="72">
                  <c:v>-0.11238053917443122</c:v>
                </c:pt>
                <c:pt idx="73">
                  <c:v>-0.53066451792316693</c:v>
                </c:pt>
                <c:pt idx="74">
                  <c:v>-0.60573360336954796</c:v>
                </c:pt>
                <c:pt idx="75">
                  <c:v>-0.53419443123855015</c:v>
                </c:pt>
                <c:pt idx="76">
                  <c:v>-0.79673830175315197</c:v>
                </c:pt>
                <c:pt idx="77">
                  <c:v>-0.6844095132701995</c:v>
                </c:pt>
                <c:pt idx="78">
                  <c:v>-0.67357641618692976</c:v>
                </c:pt>
                <c:pt idx="79">
                  <c:v>-0.91334567355162821</c:v>
                </c:pt>
                <c:pt idx="80">
                  <c:v>-0.77883156885218141</c:v>
                </c:pt>
                <c:pt idx="81">
                  <c:v>-0.49945841204051422</c:v>
                </c:pt>
                <c:pt idx="82">
                  <c:v>-0.38229164608593003</c:v>
                </c:pt>
                <c:pt idx="83">
                  <c:v>-0.40712876370252971</c:v>
                </c:pt>
                <c:pt idx="84">
                  <c:v>-0.36987862681171696</c:v>
                </c:pt>
                <c:pt idx="85">
                  <c:v>-7.487662922442706E-2</c:v>
                </c:pt>
                <c:pt idx="86">
                  <c:v>-3.2032159577209285E-2</c:v>
                </c:pt>
                <c:pt idx="87">
                  <c:v>0.15967439208636508</c:v>
                </c:pt>
                <c:pt idx="88">
                  <c:v>6.9036278758634523E-2</c:v>
                </c:pt>
                <c:pt idx="89">
                  <c:v>-0.39040619755928951</c:v>
                </c:pt>
                <c:pt idx="90">
                  <c:v>-0.62648237655344241</c:v>
                </c:pt>
                <c:pt idx="91">
                  <c:v>-0.92535491925630964</c:v>
                </c:pt>
                <c:pt idx="92">
                  <c:v>-0.79158837483034561</c:v>
                </c:pt>
                <c:pt idx="93">
                  <c:v>-0.53087781193734995</c:v>
                </c:pt>
                <c:pt idx="94">
                  <c:v>-0.80215496415675824</c:v>
                </c:pt>
                <c:pt idx="95">
                  <c:v>-0.72151332797744749</c:v>
                </c:pt>
                <c:pt idx="96">
                  <c:v>-0.56002760941963747</c:v>
                </c:pt>
                <c:pt idx="97">
                  <c:v>-0.60709331913235132</c:v>
                </c:pt>
                <c:pt idx="98">
                  <c:v>-0.51904851119077267</c:v>
                </c:pt>
                <c:pt idx="99">
                  <c:v>-0.54316175239824882</c:v>
                </c:pt>
                <c:pt idx="100">
                  <c:v>-0.71413660862867101</c:v>
                </c:pt>
                <c:pt idx="101">
                  <c:v>-0.88986421952272221</c:v>
                </c:pt>
                <c:pt idx="102">
                  <c:v>-1.137608433982112</c:v>
                </c:pt>
                <c:pt idx="103">
                  <c:v>-1.267465478903874</c:v>
                </c:pt>
                <c:pt idx="104">
                  <c:v>-1.3899277010852813</c:v>
                </c:pt>
                <c:pt idx="105">
                  <c:v>-1.383665619456633</c:v>
                </c:pt>
                <c:pt idx="106">
                  <c:v>-1.2944438044975262</c:v>
                </c:pt>
                <c:pt idx="107">
                  <c:v>-1.4569932166762591</c:v>
                </c:pt>
                <c:pt idx="108">
                  <c:v>-1.4834059559147452</c:v>
                </c:pt>
                <c:pt idx="109">
                  <c:v>-1.4071722680538092</c:v>
                </c:pt>
                <c:pt idx="110">
                  <c:v>-1.259876165635939</c:v>
                </c:pt>
                <c:pt idx="111">
                  <c:v>-0.55863323564266698</c:v>
                </c:pt>
                <c:pt idx="112">
                  <c:v>0.12341250470418225</c:v>
                </c:pt>
                <c:pt idx="113">
                  <c:v>0.41099784216830615</c:v>
                </c:pt>
                <c:pt idx="114">
                  <c:v>0.21414577751626274</c:v>
                </c:pt>
                <c:pt idx="115">
                  <c:v>-0.34687838114654201</c:v>
                </c:pt>
                <c:pt idx="116">
                  <c:v>-0.51798951085560319</c:v>
                </c:pt>
                <c:pt idx="117">
                  <c:v>-0.44992587414267671</c:v>
                </c:pt>
                <c:pt idx="118">
                  <c:v>-0.49512874507897925</c:v>
                </c:pt>
                <c:pt idx="119">
                  <c:v>-0.33983662142131354</c:v>
                </c:pt>
                <c:pt idx="120">
                  <c:v>1.649226285372804E-2</c:v>
                </c:pt>
                <c:pt idx="121">
                  <c:v>0.1915577014542707</c:v>
                </c:pt>
                <c:pt idx="122">
                  <c:v>0.11463120318871796</c:v>
                </c:pt>
                <c:pt idx="123">
                  <c:v>0.28112025679369163</c:v>
                </c:pt>
                <c:pt idx="124">
                  <c:v>0.17500550598242937</c:v>
                </c:pt>
                <c:pt idx="125">
                  <c:v>0.3130695653604309</c:v>
                </c:pt>
                <c:pt idx="126">
                  <c:v>0.22071127188102713</c:v>
                </c:pt>
                <c:pt idx="127">
                  <c:v>-6.8956417187590602E-3</c:v>
                </c:pt>
                <c:pt idx="128">
                  <c:v>0.34869522873520953</c:v>
                </c:pt>
                <c:pt idx="129">
                  <c:v>0.50862778302929301</c:v>
                </c:pt>
                <c:pt idx="130">
                  <c:v>0.31065491258797234</c:v>
                </c:pt>
                <c:pt idx="131">
                  <c:v>0.24767448281409352</c:v>
                </c:pt>
                <c:pt idx="132">
                  <c:v>0.45896039677346329</c:v>
                </c:pt>
                <c:pt idx="133">
                  <c:v>0.56808954382985311</c:v>
                </c:pt>
                <c:pt idx="134">
                  <c:v>0.68391516105254491</c:v>
                </c:pt>
                <c:pt idx="135">
                  <c:v>0.84315324740637754</c:v>
                </c:pt>
                <c:pt idx="136">
                  <c:v>0.82467704645379614</c:v>
                </c:pt>
                <c:pt idx="137">
                  <c:v>0.83350305849721096</c:v>
                </c:pt>
                <c:pt idx="138">
                  <c:v>0.32686948910139191</c:v>
                </c:pt>
                <c:pt idx="139">
                  <c:v>-0.3921618177283388</c:v>
                </c:pt>
                <c:pt idx="140">
                  <c:v>-0.48501185394477642</c:v>
                </c:pt>
                <c:pt idx="141">
                  <c:v>-8.6083496115118549E-2</c:v>
                </c:pt>
                <c:pt idx="142">
                  <c:v>0.16952333062781166</c:v>
                </c:pt>
                <c:pt idx="143">
                  <c:v>0.3813981441236084</c:v>
                </c:pt>
                <c:pt idx="144">
                  <c:v>0.58470070394034812</c:v>
                </c:pt>
                <c:pt idx="145">
                  <c:v>0.42710840634250574</c:v>
                </c:pt>
                <c:pt idx="146">
                  <c:v>0.50580754563900454</c:v>
                </c:pt>
                <c:pt idx="147">
                  <c:v>0.70983032463272677</c:v>
                </c:pt>
                <c:pt idx="148">
                  <c:v>0.50421235888624416</c:v>
                </c:pt>
                <c:pt idx="149">
                  <c:v>0.34031395688680066</c:v>
                </c:pt>
                <c:pt idx="150">
                  <c:v>6.8943324812087606E-2</c:v>
                </c:pt>
                <c:pt idx="151">
                  <c:v>-0.14690732423824654</c:v>
                </c:pt>
                <c:pt idx="152">
                  <c:v>-3.6622995905062274E-2</c:v>
                </c:pt>
                <c:pt idx="153">
                  <c:v>1.9423932535914366E-2</c:v>
                </c:pt>
                <c:pt idx="154">
                  <c:v>-0.14137899531362114</c:v>
                </c:pt>
                <c:pt idx="155">
                  <c:v>-0.60149402355265613</c:v>
                </c:pt>
                <c:pt idx="156">
                  <c:v>-0.79525690159429596</c:v>
                </c:pt>
                <c:pt idx="157">
                  <c:v>-0.61914183107077947</c:v>
                </c:pt>
                <c:pt idx="158">
                  <c:v>-0.89497955899604875</c:v>
                </c:pt>
                <c:pt idx="159">
                  <c:v>-0.96015196146751469</c:v>
                </c:pt>
                <c:pt idx="160">
                  <c:v>-0.67936260889640343</c:v>
                </c:pt>
                <c:pt idx="161">
                  <c:v>-0.74014291777344843</c:v>
                </c:pt>
                <c:pt idx="162">
                  <c:v>-0.74500453473959127</c:v>
                </c:pt>
                <c:pt idx="163">
                  <c:v>-0.86282027557652796</c:v>
                </c:pt>
                <c:pt idx="164">
                  <c:v>-0.85608911718567904</c:v>
                </c:pt>
                <c:pt idx="165">
                  <c:v>-0.90148809598808921</c:v>
                </c:pt>
                <c:pt idx="166">
                  <c:v>-0.84732064520325179</c:v>
                </c:pt>
                <c:pt idx="167">
                  <c:v>-0.48825199303954958</c:v>
                </c:pt>
                <c:pt idx="168">
                  <c:v>-0.37072972932191717</c:v>
                </c:pt>
                <c:pt idx="169">
                  <c:v>-0.19409124265154815</c:v>
                </c:pt>
                <c:pt idx="170">
                  <c:v>-0.47663447377090129</c:v>
                </c:pt>
                <c:pt idx="171">
                  <c:v>-1.1660530273562619</c:v>
                </c:pt>
                <c:pt idx="172">
                  <c:v>-1.5938454634952925</c:v>
                </c:pt>
                <c:pt idx="173">
                  <c:v>-1.7359217427002243</c:v>
                </c:pt>
                <c:pt idx="174">
                  <c:v>-1.6558040708443869</c:v>
                </c:pt>
                <c:pt idx="175">
                  <c:v>-1.4305449891659348</c:v>
                </c:pt>
                <c:pt idx="176">
                  <c:v>-0.92059212722249861</c:v>
                </c:pt>
                <c:pt idx="177">
                  <c:v>-0.21079076322043019</c:v>
                </c:pt>
                <c:pt idx="178">
                  <c:v>0.61029140905419244</c:v>
                </c:pt>
                <c:pt idx="179">
                  <c:v>1.0721701220255735</c:v>
                </c:pt>
                <c:pt idx="180">
                  <c:v>0.74997467624724012</c:v>
                </c:pt>
                <c:pt idx="181">
                  <c:v>0.3172689993614361</c:v>
                </c:pt>
                <c:pt idx="182">
                  <c:v>6.4619789312976753E-2</c:v>
                </c:pt>
                <c:pt idx="183">
                  <c:v>-0.1023719702510196</c:v>
                </c:pt>
                <c:pt idx="184">
                  <c:v>-6.6586618540611583E-2</c:v>
                </c:pt>
                <c:pt idx="185">
                  <c:v>0.2641497744014486</c:v>
                </c:pt>
                <c:pt idx="186">
                  <c:v>0.4576472734118695</c:v>
                </c:pt>
                <c:pt idx="187">
                  <c:v>0.29011266846757217</c:v>
                </c:pt>
                <c:pt idx="188">
                  <c:v>0.41576728155037668</c:v>
                </c:pt>
                <c:pt idx="189">
                  <c:v>0.65826532923926095</c:v>
                </c:pt>
                <c:pt idx="190">
                  <c:v>0.61572961248662106</c:v>
                </c:pt>
                <c:pt idx="191">
                  <c:v>0.49310314064275029</c:v>
                </c:pt>
                <c:pt idx="192">
                  <c:v>0.49898701740675849</c:v>
                </c:pt>
                <c:pt idx="193">
                  <c:v>0.46769712588930457</c:v>
                </c:pt>
                <c:pt idx="194">
                  <c:v>0.62109401643562512</c:v>
                </c:pt>
                <c:pt idx="195">
                  <c:v>0.78179167799548055</c:v>
                </c:pt>
                <c:pt idx="196">
                  <c:v>0.59638505556263999</c:v>
                </c:pt>
                <c:pt idx="197">
                  <c:v>0.19948613105644875</c:v>
                </c:pt>
                <c:pt idx="198">
                  <c:v>-0.11019111446616091</c:v>
                </c:pt>
                <c:pt idx="199">
                  <c:v>6.4868256294678989E-2</c:v>
                </c:pt>
                <c:pt idx="200">
                  <c:v>6.5392058018730104E-2</c:v>
                </c:pt>
                <c:pt idx="201">
                  <c:v>-0.25255594091149597</c:v>
                </c:pt>
                <c:pt idx="202">
                  <c:v>4.1632252520568847E-2</c:v>
                </c:pt>
                <c:pt idx="203">
                  <c:v>0.4713111951241179</c:v>
                </c:pt>
                <c:pt idx="204">
                  <c:v>0.37463131432937591</c:v>
                </c:pt>
                <c:pt idx="205">
                  <c:v>0.49817732326625486</c:v>
                </c:pt>
                <c:pt idx="206">
                  <c:v>0.70733850685776223</c:v>
                </c:pt>
                <c:pt idx="207">
                  <c:v>1.2095625911752992</c:v>
                </c:pt>
                <c:pt idx="208">
                  <c:v>1.2917400529809246</c:v>
                </c:pt>
                <c:pt idx="209">
                  <c:v>0.75143853499601965</c:v>
                </c:pt>
                <c:pt idx="210">
                  <c:v>0.54277438813191459</c:v>
                </c:pt>
                <c:pt idx="211">
                  <c:v>0.29895385450510248</c:v>
                </c:pt>
                <c:pt idx="212">
                  <c:v>0.26997859972346805</c:v>
                </c:pt>
                <c:pt idx="213">
                  <c:v>0.74628292633881022</c:v>
                </c:pt>
                <c:pt idx="214">
                  <c:v>1.337784318311543</c:v>
                </c:pt>
                <c:pt idx="215">
                  <c:v>1.1985628133039761</c:v>
                </c:pt>
                <c:pt idx="216">
                  <c:v>0.80528129536602211</c:v>
                </c:pt>
                <c:pt idx="217">
                  <c:v>0.75362953519333153</c:v>
                </c:pt>
                <c:pt idx="218">
                  <c:v>1.0632395885333235</c:v>
                </c:pt>
                <c:pt idx="219">
                  <c:v>1.4493868161118333</c:v>
                </c:pt>
                <c:pt idx="220">
                  <c:v>1.2910095213402581</c:v>
                </c:pt>
                <c:pt idx="221">
                  <c:v>0.98183116203565557</c:v>
                </c:pt>
                <c:pt idx="222">
                  <c:v>0.72536098463443166</c:v>
                </c:pt>
                <c:pt idx="223">
                  <c:v>0.6211515607685133</c:v>
                </c:pt>
                <c:pt idx="224">
                  <c:v>0.93963564124867283</c:v>
                </c:pt>
                <c:pt idx="225">
                  <c:v>1.1041832297620158</c:v>
                </c:pt>
                <c:pt idx="226">
                  <c:v>0.58572177968129169</c:v>
                </c:pt>
                <c:pt idx="227">
                  <c:v>0.29017930780662787</c:v>
                </c:pt>
                <c:pt idx="228">
                  <c:v>0.41819893394041457</c:v>
                </c:pt>
                <c:pt idx="229">
                  <c:v>0.7456520663262729</c:v>
                </c:pt>
                <c:pt idx="230">
                  <c:v>0.9016528880672483</c:v>
                </c:pt>
                <c:pt idx="231">
                  <c:v>0.49834925845797007</c:v>
                </c:pt>
                <c:pt idx="232">
                  <c:v>0.59564733613663412</c:v>
                </c:pt>
                <c:pt idx="233">
                  <c:v>0.54724647168722163</c:v>
                </c:pt>
                <c:pt idx="234">
                  <c:v>0.20988492407290965</c:v>
                </c:pt>
                <c:pt idx="235">
                  <c:v>0.12320076824124693</c:v>
                </c:pt>
                <c:pt idx="236">
                  <c:v>0.35333983333512375</c:v>
                </c:pt>
                <c:pt idx="237">
                  <c:v>0.56783882099444438</c:v>
                </c:pt>
                <c:pt idx="238">
                  <c:v>0.44748829319235806</c:v>
                </c:pt>
                <c:pt idx="239">
                  <c:v>0.32946474781876667</c:v>
                </c:pt>
                <c:pt idx="240">
                  <c:v>0.2793086792186753</c:v>
                </c:pt>
                <c:pt idx="241">
                  <c:v>0.10393497568613155</c:v>
                </c:pt>
                <c:pt idx="242">
                  <c:v>-1.8577543223910087E-2</c:v>
                </c:pt>
                <c:pt idx="243">
                  <c:v>-0.1506173048168194</c:v>
                </c:pt>
                <c:pt idx="244">
                  <c:v>-0.56682909270280124</c:v>
                </c:pt>
                <c:pt idx="245">
                  <c:v>-0.7937232030364415</c:v>
                </c:pt>
                <c:pt idx="246">
                  <c:v>-0.54526702985643394</c:v>
                </c:pt>
                <c:pt idx="247">
                  <c:v>-0.4144020204755664</c:v>
                </c:pt>
                <c:pt idx="248">
                  <c:v>-0.71993236553050799</c:v>
                </c:pt>
                <c:pt idx="249">
                  <c:v>-0.83303147239423159</c:v>
                </c:pt>
                <c:pt idx="250">
                  <c:v>-0.79646002100639701</c:v>
                </c:pt>
                <c:pt idx="251">
                  <c:v>-0.32305726958925229</c:v>
                </c:pt>
                <c:pt idx="252">
                  <c:v>-0.22110492156081268</c:v>
                </c:pt>
                <c:pt idx="253">
                  <c:v>-0.35181024008428652</c:v>
                </c:pt>
                <c:pt idx="254">
                  <c:v>3.677292977505707E-2</c:v>
                </c:pt>
                <c:pt idx="255">
                  <c:v>0.37180732616689061</c:v>
                </c:pt>
                <c:pt idx="256">
                  <c:v>0.28286570401502908</c:v>
                </c:pt>
                <c:pt idx="257">
                  <c:v>0.30253003309411541</c:v>
                </c:pt>
                <c:pt idx="258">
                  <c:v>0.38631722232455945</c:v>
                </c:pt>
                <c:pt idx="259">
                  <c:v>0.17568573781985947</c:v>
                </c:pt>
                <c:pt idx="260">
                  <c:v>-2.2205360105825842E-2</c:v>
                </c:pt>
                <c:pt idx="261">
                  <c:v>-0.26472007621893201</c:v>
                </c:pt>
                <c:pt idx="262">
                  <c:v>-0.41478405675258134</c:v>
                </c:pt>
                <c:pt idx="263">
                  <c:v>-4.3893073950897053E-2</c:v>
                </c:pt>
                <c:pt idx="264">
                  <c:v>0.30979150439646119</c:v>
                </c:pt>
                <c:pt idx="265">
                  <c:v>8.6524400835151061E-2</c:v>
                </c:pt>
                <c:pt idx="266">
                  <c:v>-0.18267085065757632</c:v>
                </c:pt>
                <c:pt idx="267">
                  <c:v>-0.2062315123006257</c:v>
                </c:pt>
                <c:pt idx="268">
                  <c:v>-4.2520059931062705E-2</c:v>
                </c:pt>
                <c:pt idx="269">
                  <c:v>0.27457494943721128</c:v>
                </c:pt>
                <c:pt idx="270">
                  <c:v>0.36489945035810567</c:v>
                </c:pt>
                <c:pt idx="271">
                  <c:v>0.34464915148427844</c:v>
                </c:pt>
                <c:pt idx="272">
                  <c:v>0.79843190837832578</c:v>
                </c:pt>
                <c:pt idx="273">
                  <c:v>0.99156838589058538</c:v>
                </c:pt>
                <c:pt idx="274">
                  <c:v>0.25635904920493102</c:v>
                </c:pt>
                <c:pt idx="275">
                  <c:v>-0.45010258743015025</c:v>
                </c:pt>
                <c:pt idx="276">
                  <c:v>-0.33498980728918548</c:v>
                </c:pt>
                <c:pt idx="277">
                  <c:v>0.25208164618239337</c:v>
                </c:pt>
                <c:pt idx="278">
                  <c:v>0.56627198969056725</c:v>
                </c:pt>
                <c:pt idx="279">
                  <c:v>0.38746994034196691</c:v>
                </c:pt>
                <c:pt idx="280">
                  <c:v>-3.5789912564539103E-2</c:v>
                </c:pt>
                <c:pt idx="281">
                  <c:v>-0.2626751413088616</c:v>
                </c:pt>
                <c:pt idx="282">
                  <c:v>1.9362889483939483E-2</c:v>
                </c:pt>
                <c:pt idx="283">
                  <c:v>0.13893376231056309</c:v>
                </c:pt>
                <c:pt idx="284">
                  <c:v>-7.3301322276959277E-2</c:v>
                </c:pt>
                <c:pt idx="285">
                  <c:v>-0.12526688209167314</c:v>
                </c:pt>
                <c:pt idx="286">
                  <c:v>-1.6570432479405983E-2</c:v>
                </c:pt>
                <c:pt idx="287">
                  <c:v>0.41813780265784228</c:v>
                </c:pt>
                <c:pt idx="288">
                  <c:v>0.40430498320298913</c:v>
                </c:pt>
                <c:pt idx="289">
                  <c:v>0.13251129559843489</c:v>
                </c:pt>
                <c:pt idx="290">
                  <c:v>5.1499312369677301E-2</c:v>
                </c:pt>
                <c:pt idx="291">
                  <c:v>-4.886339595501725E-2</c:v>
                </c:pt>
                <c:pt idx="292">
                  <c:v>-7.7291726345687692E-2</c:v>
                </c:pt>
                <c:pt idx="293">
                  <c:v>-0.38375545729156635</c:v>
                </c:pt>
                <c:pt idx="294">
                  <c:v>-0.44804412343795763</c:v>
                </c:pt>
                <c:pt idx="295">
                  <c:v>-0.2078244382572042</c:v>
                </c:pt>
                <c:pt idx="296">
                  <c:v>-0.1557931599856707</c:v>
                </c:pt>
                <c:pt idx="297">
                  <c:v>-0.1960967140123846</c:v>
                </c:pt>
                <c:pt idx="298">
                  <c:v>2.7912771872139801E-2</c:v>
                </c:pt>
                <c:pt idx="299">
                  <c:v>0.49708163288787399</c:v>
                </c:pt>
                <c:pt idx="300">
                  <c:v>0.68112008922590817</c:v>
                </c:pt>
                <c:pt idx="301">
                  <c:v>0.53738311843539921</c:v>
                </c:pt>
                <c:pt idx="302">
                  <c:v>0.28917130796600937</c:v>
                </c:pt>
                <c:pt idx="303">
                  <c:v>-1.244515686989521E-2</c:v>
                </c:pt>
                <c:pt idx="304">
                  <c:v>7.9037637407420258E-2</c:v>
                </c:pt>
                <c:pt idx="305">
                  <c:v>0.35748537151215298</c:v>
                </c:pt>
                <c:pt idx="306">
                  <c:v>0.47207089403852298</c:v>
                </c:pt>
                <c:pt idx="307">
                  <c:v>0.61997173653200677</c:v>
                </c:pt>
                <c:pt idx="308">
                  <c:v>0.50421997536388097</c:v>
                </c:pt>
                <c:pt idx="309">
                  <c:v>0.40292824023901058</c:v>
                </c:pt>
                <c:pt idx="310">
                  <c:v>0.68655665763800189</c:v>
                </c:pt>
                <c:pt idx="311">
                  <c:v>0.63948028985344785</c:v>
                </c:pt>
                <c:pt idx="312">
                  <c:v>0.38927536478365421</c:v>
                </c:pt>
                <c:pt idx="313">
                  <c:v>0.27488587659222585</c:v>
                </c:pt>
                <c:pt idx="314">
                  <c:v>9.0322062091290206E-2</c:v>
                </c:pt>
                <c:pt idx="315">
                  <c:v>0.11919631258096348</c:v>
                </c:pt>
                <c:pt idx="316">
                  <c:v>0.3243571878858742</c:v>
                </c:pt>
                <c:pt idx="317">
                  <c:v>0.40123105868343273</c:v>
                </c:pt>
                <c:pt idx="318">
                  <c:v>0.56697331309986154</c:v>
                </c:pt>
                <c:pt idx="319">
                  <c:v>0.46929141113454209</c:v>
                </c:pt>
                <c:pt idx="320">
                  <c:v>0.5371889184508587</c:v>
                </c:pt>
                <c:pt idx="321">
                  <c:v>0.3951057380736111</c:v>
                </c:pt>
                <c:pt idx="322">
                  <c:v>-0.18429980085658998</c:v>
                </c:pt>
                <c:pt idx="323">
                  <c:v>-0.3224106921596504</c:v>
                </c:pt>
                <c:pt idx="324">
                  <c:v>-0.4593835630394803</c:v>
                </c:pt>
                <c:pt idx="325">
                  <c:v>-0.67070746646749713</c:v>
                </c:pt>
                <c:pt idx="326">
                  <c:v>-0.60504226600740352</c:v>
                </c:pt>
                <c:pt idx="327">
                  <c:v>-0.75104517766632728</c:v>
                </c:pt>
                <c:pt idx="328">
                  <c:v>-0.77983949105009542</c:v>
                </c:pt>
                <c:pt idx="329">
                  <c:v>-0.40009788830822984</c:v>
                </c:pt>
                <c:pt idx="330">
                  <c:v>-0.19083507605465178</c:v>
                </c:pt>
                <c:pt idx="331">
                  <c:v>-9.2926809122079568E-2</c:v>
                </c:pt>
                <c:pt idx="332">
                  <c:v>3.554371772039288E-2</c:v>
                </c:pt>
                <c:pt idx="333">
                  <c:v>-9.8039687350726074E-2</c:v>
                </c:pt>
                <c:pt idx="334">
                  <c:v>-0.27620546007819069</c:v>
                </c:pt>
                <c:pt idx="335">
                  <c:v>-0.26057599557214589</c:v>
                </c:pt>
                <c:pt idx="336">
                  <c:v>-0.28143293549373982</c:v>
                </c:pt>
                <c:pt idx="337">
                  <c:v>-6.8395656565996624E-2</c:v>
                </c:pt>
                <c:pt idx="338">
                  <c:v>9.1562617707886484E-2</c:v>
                </c:pt>
                <c:pt idx="339">
                  <c:v>-0.26213141714314803</c:v>
                </c:pt>
                <c:pt idx="340">
                  <c:v>-0.44787945880845426</c:v>
                </c:pt>
                <c:pt idx="341">
                  <c:v>-0.55499674127993592</c:v>
                </c:pt>
                <c:pt idx="342">
                  <c:v>-0.71203203256388525</c:v>
                </c:pt>
                <c:pt idx="343">
                  <c:v>-0.85795150624527772</c:v>
                </c:pt>
                <c:pt idx="344">
                  <c:v>-0.78742150473816541</c:v>
                </c:pt>
                <c:pt idx="345">
                  <c:v>-0.61637769529601572</c:v>
                </c:pt>
                <c:pt idx="346">
                  <c:v>-0.29705379921007269</c:v>
                </c:pt>
                <c:pt idx="347">
                  <c:v>-4.1852292979387418E-3</c:v>
                </c:pt>
                <c:pt idx="348">
                  <c:v>0.2256211517100388</c:v>
                </c:pt>
                <c:pt idx="349">
                  <c:v>0.18297948397335945</c:v>
                </c:pt>
                <c:pt idx="350">
                  <c:v>0.36552739713064286</c:v>
                </c:pt>
                <c:pt idx="351">
                  <c:v>0.51196919976292932</c:v>
                </c:pt>
                <c:pt idx="352">
                  <c:v>0.39324020191357612</c:v>
                </c:pt>
                <c:pt idx="353">
                  <c:v>0.47860459333311578</c:v>
                </c:pt>
                <c:pt idx="354">
                  <c:v>0.14037444813412844</c:v>
                </c:pt>
                <c:pt idx="355">
                  <c:v>-0.40684858428988596</c:v>
                </c:pt>
                <c:pt idx="356">
                  <c:v>-0.39788360195895861</c:v>
                </c:pt>
                <c:pt idx="357">
                  <c:v>-0.41463178664748962</c:v>
                </c:pt>
                <c:pt idx="358">
                  <c:v>-0.61343044107945555</c:v>
                </c:pt>
                <c:pt idx="359">
                  <c:v>-0.68747822256979585</c:v>
                </c:pt>
                <c:pt idx="360">
                  <c:v>-0.12487438230947957</c:v>
                </c:pt>
                <c:pt idx="361">
                  <c:v>0.24114370042043096</c:v>
                </c:pt>
                <c:pt idx="362">
                  <c:v>7.3687166180254754E-2</c:v>
                </c:pt>
                <c:pt idx="363">
                  <c:v>0.47067841714339492</c:v>
                </c:pt>
                <c:pt idx="364">
                  <c:v>0.39539845141424573</c:v>
                </c:pt>
                <c:pt idx="365">
                  <c:v>0.11272454468168341</c:v>
                </c:pt>
                <c:pt idx="366">
                  <c:v>0.16538908922472814</c:v>
                </c:pt>
                <c:pt idx="367">
                  <c:v>0.18403440064519577</c:v>
                </c:pt>
                <c:pt idx="368">
                  <c:v>7.7466539812205373E-2</c:v>
                </c:pt>
                <c:pt idx="369">
                  <c:v>0.1430519490041543</c:v>
                </c:pt>
                <c:pt idx="370">
                  <c:v>0.43365295791658598</c:v>
                </c:pt>
                <c:pt idx="371">
                  <c:v>0.39030549017997984</c:v>
                </c:pt>
                <c:pt idx="372">
                  <c:v>-1.8491296436114704E-2</c:v>
                </c:pt>
                <c:pt idx="373">
                  <c:v>-0.37641287069894325</c:v>
                </c:pt>
                <c:pt idx="374">
                  <c:v>-0.61250763152080157</c:v>
                </c:pt>
                <c:pt idx="375">
                  <c:v>-0.56669224655466033</c:v>
                </c:pt>
                <c:pt idx="376">
                  <c:v>-0.24904227353207037</c:v>
                </c:pt>
                <c:pt idx="377">
                  <c:v>-0.21660011085277381</c:v>
                </c:pt>
                <c:pt idx="378">
                  <c:v>-3.786971414906333E-2</c:v>
                </c:pt>
                <c:pt idx="379">
                  <c:v>-0.16304605854548623</c:v>
                </c:pt>
                <c:pt idx="380">
                  <c:v>-0.38191569218419619</c:v>
                </c:pt>
                <c:pt idx="381">
                  <c:v>-0.61246323273695125</c:v>
                </c:pt>
                <c:pt idx="382">
                  <c:v>-0.54891989296070687</c:v>
                </c:pt>
                <c:pt idx="383">
                  <c:v>-0.12503431530843609</c:v>
                </c:pt>
                <c:pt idx="384">
                  <c:v>-0.3990497597251943</c:v>
                </c:pt>
                <c:pt idx="385">
                  <c:v>-0.55973718599104882</c:v>
                </c:pt>
                <c:pt idx="386">
                  <c:v>-0.5419006158017744</c:v>
                </c:pt>
                <c:pt idx="387">
                  <c:v>-0.80823051557713277</c:v>
                </c:pt>
                <c:pt idx="388">
                  <c:v>-0.65158166154945829</c:v>
                </c:pt>
                <c:pt idx="389">
                  <c:v>-0.42438889054685125</c:v>
                </c:pt>
                <c:pt idx="390">
                  <c:v>-0.84793584872665084</c:v>
                </c:pt>
                <c:pt idx="391">
                  <c:v>-0.94467624730657029</c:v>
                </c:pt>
                <c:pt idx="392">
                  <c:v>-0.43210515820089712</c:v>
                </c:pt>
                <c:pt idx="393">
                  <c:v>7.5856315867568747E-3</c:v>
                </c:pt>
                <c:pt idx="394">
                  <c:v>-1.9265294121004667E-2</c:v>
                </c:pt>
                <c:pt idx="395">
                  <c:v>-0.12581758021380507</c:v>
                </c:pt>
                <c:pt idx="396">
                  <c:v>-0.16558066610174388</c:v>
                </c:pt>
                <c:pt idx="397">
                  <c:v>0.15425602204122738</c:v>
                </c:pt>
                <c:pt idx="398">
                  <c:v>0.49505861474444224</c:v>
                </c:pt>
                <c:pt idx="399">
                  <c:v>0.45359283857088833</c:v>
                </c:pt>
                <c:pt idx="400">
                  <c:v>-8.6236451461143407E-2</c:v>
                </c:pt>
                <c:pt idx="401">
                  <c:v>-0.50327546639438103</c:v>
                </c:pt>
                <c:pt idx="402">
                  <c:v>-0.48421080572703507</c:v>
                </c:pt>
                <c:pt idx="403">
                  <c:v>-0.69085285714563271</c:v>
                </c:pt>
                <c:pt idx="404">
                  <c:v>-0.76116581677502515</c:v>
                </c:pt>
                <c:pt idx="405">
                  <c:v>-0.55002179484552638</c:v>
                </c:pt>
                <c:pt idx="406">
                  <c:v>-0.10750365322316743</c:v>
                </c:pt>
                <c:pt idx="407">
                  <c:v>0.11179339667405844</c:v>
                </c:pt>
                <c:pt idx="408">
                  <c:v>-3.4764203236714038E-2</c:v>
                </c:pt>
                <c:pt idx="409">
                  <c:v>-0.27129258854266247</c:v>
                </c:pt>
                <c:pt idx="410">
                  <c:v>-0.4030582163294002</c:v>
                </c:pt>
                <c:pt idx="411">
                  <c:v>-0.56826677643922585</c:v>
                </c:pt>
                <c:pt idx="412">
                  <c:v>-0.30916667479560406</c:v>
                </c:pt>
                <c:pt idx="413">
                  <c:v>8.160681207767409E-2</c:v>
                </c:pt>
                <c:pt idx="414">
                  <c:v>0.44833823105085874</c:v>
                </c:pt>
                <c:pt idx="415">
                  <c:v>0.80548856947300984</c:v>
                </c:pt>
                <c:pt idx="416">
                  <c:v>0.56743716889488327</c:v>
                </c:pt>
                <c:pt idx="417">
                  <c:v>0.33983711394391869</c:v>
                </c:pt>
                <c:pt idx="418">
                  <c:v>0.34077106751196046</c:v>
                </c:pt>
                <c:pt idx="419">
                  <c:v>0.47861703175269865</c:v>
                </c:pt>
                <c:pt idx="420">
                  <c:v>0.87549886617837647</c:v>
                </c:pt>
                <c:pt idx="421">
                  <c:v>0.88823751504932746</c:v>
                </c:pt>
                <c:pt idx="422">
                  <c:v>0.78418088358198068</c:v>
                </c:pt>
                <c:pt idx="423">
                  <c:v>1.0675744560677787</c:v>
                </c:pt>
                <c:pt idx="424">
                  <c:v>1.0074151038734218</c:v>
                </c:pt>
                <c:pt idx="425">
                  <c:v>0.72057052600323424</c:v>
                </c:pt>
                <c:pt idx="426">
                  <c:v>0.63310928340873029</c:v>
                </c:pt>
                <c:pt idx="427">
                  <c:v>0.4811817806386367</c:v>
                </c:pt>
                <c:pt idx="428">
                  <c:v>0.6014263397410079</c:v>
                </c:pt>
                <c:pt idx="429">
                  <c:v>0.78362512957023323</c:v>
                </c:pt>
                <c:pt idx="430">
                  <c:v>0.49897416420032881</c:v>
                </c:pt>
                <c:pt idx="431">
                  <c:v>-0.19004656826658822</c:v>
                </c:pt>
                <c:pt idx="432">
                  <c:v>-0.4238173887083414</c:v>
                </c:pt>
                <c:pt idx="433">
                  <c:v>-9.4830981921457391E-2</c:v>
                </c:pt>
                <c:pt idx="434">
                  <c:v>0.1146794472601833</c:v>
                </c:pt>
                <c:pt idx="435">
                  <c:v>2.8987442984146218E-2</c:v>
                </c:pt>
                <c:pt idx="436">
                  <c:v>-0.10261031317149735</c:v>
                </c:pt>
                <c:pt idx="437">
                  <c:v>-0.19883358816452715</c:v>
                </c:pt>
                <c:pt idx="438">
                  <c:v>-0.1996131411210938</c:v>
                </c:pt>
                <c:pt idx="439">
                  <c:v>-9.4088734890276138E-2</c:v>
                </c:pt>
                <c:pt idx="440">
                  <c:v>0.36796034162358654</c:v>
                </c:pt>
                <c:pt idx="441">
                  <c:v>0.48915470576323627</c:v>
                </c:pt>
                <c:pt idx="442">
                  <c:v>0.29312769499681768</c:v>
                </c:pt>
                <c:pt idx="443">
                  <c:v>0.48123988611811974</c:v>
                </c:pt>
                <c:pt idx="444">
                  <c:v>1.0133981333060849</c:v>
                </c:pt>
                <c:pt idx="445">
                  <c:v>1.2338405940967154</c:v>
                </c:pt>
                <c:pt idx="446">
                  <c:v>1.2026375572653267</c:v>
                </c:pt>
                <c:pt idx="447">
                  <c:v>1.200286966560054</c:v>
                </c:pt>
                <c:pt idx="448">
                  <c:v>0.73251024045242952</c:v>
                </c:pt>
                <c:pt idx="449">
                  <c:v>0.56481437522173572</c:v>
                </c:pt>
                <c:pt idx="450">
                  <c:v>0.30289760610104066</c:v>
                </c:pt>
                <c:pt idx="451">
                  <c:v>5.5283239740444023E-3</c:v>
                </c:pt>
                <c:pt idx="452">
                  <c:v>0.35809088635196756</c:v>
                </c:pt>
                <c:pt idx="453">
                  <c:v>0.7264944259152829</c:v>
                </c:pt>
                <c:pt idx="454">
                  <c:v>0.7039210520772915</c:v>
                </c:pt>
                <c:pt idx="455">
                  <c:v>0.95955069493805611</c:v>
                </c:pt>
                <c:pt idx="456">
                  <c:v>0.85197743973329021</c:v>
                </c:pt>
                <c:pt idx="457">
                  <c:v>0.39137137923153542</c:v>
                </c:pt>
                <c:pt idx="458">
                  <c:v>0.44389923456826608</c:v>
                </c:pt>
                <c:pt idx="459">
                  <c:v>0.47288234109076038</c:v>
                </c:pt>
                <c:pt idx="460">
                  <c:v>0.43070804887199471</c:v>
                </c:pt>
                <c:pt idx="461">
                  <c:v>0.50462468185134035</c:v>
                </c:pt>
                <c:pt idx="462">
                  <c:v>0.39072117029320214</c:v>
                </c:pt>
                <c:pt idx="463">
                  <c:v>0.20312740946708258</c:v>
                </c:pt>
                <c:pt idx="464">
                  <c:v>-5.0088838400567437E-2</c:v>
                </c:pt>
                <c:pt idx="465">
                  <c:v>-0.17716981385965</c:v>
                </c:pt>
                <c:pt idx="466">
                  <c:v>0.30135299610866506</c:v>
                </c:pt>
                <c:pt idx="467">
                  <c:v>0.87288554896894976</c:v>
                </c:pt>
                <c:pt idx="468">
                  <c:v>1.1692463187578226</c:v>
                </c:pt>
                <c:pt idx="469">
                  <c:v>1.4630607028224121</c:v>
                </c:pt>
                <c:pt idx="470">
                  <c:v>1.5138276683509249</c:v>
                </c:pt>
                <c:pt idx="471">
                  <c:v>1.0841147246069816</c:v>
                </c:pt>
                <c:pt idx="472">
                  <c:v>0.79374858679333582</c:v>
                </c:pt>
                <c:pt idx="473">
                  <c:v>0.61266763838103988</c:v>
                </c:pt>
                <c:pt idx="474">
                  <c:v>0.37681831306703895</c:v>
                </c:pt>
                <c:pt idx="475">
                  <c:v>0.23458209725779541</c:v>
                </c:pt>
                <c:pt idx="476">
                  <c:v>-0.26180193344062286</c:v>
                </c:pt>
                <c:pt idx="477">
                  <c:v>-0.66729701874951286</c:v>
                </c:pt>
                <c:pt idx="478">
                  <c:v>-0.5112996729858803</c:v>
                </c:pt>
                <c:pt idx="479">
                  <c:v>-0.52828796839360592</c:v>
                </c:pt>
                <c:pt idx="480">
                  <c:v>-0.69141145566184103</c:v>
                </c:pt>
                <c:pt idx="481">
                  <c:v>-0.30762157383556415</c:v>
                </c:pt>
                <c:pt idx="482">
                  <c:v>4.0734343643591575E-2</c:v>
                </c:pt>
                <c:pt idx="483">
                  <c:v>-2.2055089951918048E-2</c:v>
                </c:pt>
                <c:pt idx="484">
                  <c:v>4.106592442483966E-2</c:v>
                </c:pt>
                <c:pt idx="485">
                  <c:v>2.9677892307380244E-2</c:v>
                </c:pt>
                <c:pt idx="486">
                  <c:v>0.26238364939419373</c:v>
                </c:pt>
                <c:pt idx="487">
                  <c:v>0.7383343733758605</c:v>
                </c:pt>
                <c:pt idx="488">
                  <c:v>0.81056257925696573</c:v>
                </c:pt>
                <c:pt idx="489">
                  <c:v>0.80309215576752879</c:v>
                </c:pt>
                <c:pt idx="490">
                  <c:v>0.83609233712222653</c:v>
                </c:pt>
                <c:pt idx="491">
                  <c:v>0.67016174832750308</c:v>
                </c:pt>
                <c:pt idx="492">
                  <c:v>0.36750118609265919</c:v>
                </c:pt>
                <c:pt idx="493">
                  <c:v>0.44472800446383698</c:v>
                </c:pt>
                <c:pt idx="494">
                  <c:v>0.41577971101490563</c:v>
                </c:pt>
                <c:pt idx="495">
                  <c:v>2.2087998947705884E-2</c:v>
                </c:pt>
                <c:pt idx="496">
                  <c:v>6.5515890377280117E-3</c:v>
                </c:pt>
                <c:pt idx="497">
                  <c:v>0.50027129673630188</c:v>
                </c:pt>
                <c:pt idx="498">
                  <c:v>0.83394726913398742</c:v>
                </c:pt>
                <c:pt idx="499">
                  <c:v>0.72227922181691717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414336"/>
        <c:axId val="134415872"/>
      </c:lineChart>
      <c:catAx>
        <c:axId val="134414336"/>
        <c:scaling>
          <c:orientation val="minMax"/>
        </c:scaling>
        <c:delete val="0"/>
        <c:axPos val="b"/>
        <c:majorTickMark val="out"/>
        <c:minorTickMark val="none"/>
        <c:tickLblPos val="none"/>
        <c:crossAx val="134415872"/>
        <c:crosses val="autoZero"/>
        <c:auto val="1"/>
        <c:lblAlgn val="ctr"/>
        <c:lblOffset val="100"/>
        <c:noMultiLvlLbl val="0"/>
      </c:catAx>
      <c:valAx>
        <c:axId val="13441587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crossAx val="1344143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ACF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6451088145231846E-2"/>
          <c:y val="4.7146475111663665E-2"/>
          <c:w val="0.9218994695975502"/>
          <c:h val="0.90091191232674861"/>
        </c:manualLayout>
      </c:layout>
      <c:areaChart>
        <c:grouping val="standard"/>
        <c:varyColors val="0"/>
        <c:ser>
          <c:idx val="1"/>
          <c:order val="1"/>
          <c:tx>
            <c:v>UL</c:v>
          </c:tx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val>
            <c:numRef>
              <c:f>'ARMA(1,1)'!$K$35:$K$58</c:f>
              <c:numCache>
                <c:formatCode>0.00%</c:formatCode>
                <c:ptCount val="24"/>
                <c:pt idx="0">
                  <c:v>8.7652254057658141E-2</c:v>
                </c:pt>
                <c:pt idx="1">
                  <c:v>8.7652254057658141E-2</c:v>
                </c:pt>
                <c:pt idx="2">
                  <c:v>0.14138956188537277</c:v>
                </c:pt>
                <c:pt idx="3">
                  <c:v>0.1660791275973717</c:v>
                </c:pt>
                <c:pt idx="4">
                  <c:v>0.17898273684377594</c:v>
                </c:pt>
                <c:pt idx="5">
                  <c:v>0.18593992864996362</c:v>
                </c:pt>
                <c:pt idx="6">
                  <c:v>0.19008992484418105</c:v>
                </c:pt>
                <c:pt idx="7">
                  <c:v>0.19293922984488562</c:v>
                </c:pt>
                <c:pt idx="8">
                  <c:v>0.19538891648703538</c:v>
                </c:pt>
                <c:pt idx="9">
                  <c:v>0.19813910603695939</c:v>
                </c:pt>
                <c:pt idx="10">
                  <c:v>0.20141006537131628</c:v>
                </c:pt>
                <c:pt idx="11">
                  <c:v>0.20494920544545675</c:v>
                </c:pt>
                <c:pt idx="12">
                  <c:v>0.2082962444357028</c:v>
                </c:pt>
                <c:pt idx="13">
                  <c:v>0.21112477843488742</c:v>
                </c:pt>
                <c:pt idx="14">
                  <c:v>0.21331174626941091</c:v>
                </c:pt>
                <c:pt idx="15">
                  <c:v>0.21488377219277185</c:v>
                </c:pt>
                <c:pt idx="16">
                  <c:v>0.21593771943332918</c:v>
                </c:pt>
                <c:pt idx="17">
                  <c:v>0.21657132229765036</c:v>
                </c:pt>
                <c:pt idx="18">
                  <c:v>0.21693214354950396</c:v>
                </c:pt>
                <c:pt idx="19">
                  <c:v>0.21712742893069087</c:v>
                </c:pt>
                <c:pt idx="20">
                  <c:v>0.21722100500599117</c:v>
                </c:pt>
                <c:pt idx="21">
                  <c:v>0.21726763662220924</c:v>
                </c:pt>
                <c:pt idx="22">
                  <c:v>0.21730680356860396</c:v>
                </c:pt>
                <c:pt idx="23">
                  <c:v>0.21734277249296216</c:v>
                </c:pt>
              </c:numCache>
            </c:numRef>
          </c:val>
        </c:ser>
        <c:ser>
          <c:idx val="2"/>
          <c:order val="2"/>
          <c:tx>
            <c:v>LL</c:v>
          </c:tx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val>
            <c:numRef>
              <c:f>'ARMA(1,1)'!$L$35:$L$58</c:f>
              <c:numCache>
                <c:formatCode>0.00%</c:formatCode>
                <c:ptCount val="24"/>
                <c:pt idx="0">
                  <c:v>-8.7652254057658141E-2</c:v>
                </c:pt>
                <c:pt idx="1">
                  <c:v>-8.7652254057658141E-2</c:v>
                </c:pt>
                <c:pt idx="2">
                  <c:v>-0.14138956188537277</c:v>
                </c:pt>
                <c:pt idx="3">
                  <c:v>-0.1660791275973717</c:v>
                </c:pt>
                <c:pt idx="4">
                  <c:v>-0.17898273684377594</c:v>
                </c:pt>
                <c:pt idx="5">
                  <c:v>-0.18593992864996362</c:v>
                </c:pt>
                <c:pt idx="6">
                  <c:v>-0.19008992484418105</c:v>
                </c:pt>
                <c:pt idx="7">
                  <c:v>-0.19293922984488562</c:v>
                </c:pt>
                <c:pt idx="8">
                  <c:v>-0.19538891648703538</c:v>
                </c:pt>
                <c:pt idx="9">
                  <c:v>-0.19813910603695939</c:v>
                </c:pt>
                <c:pt idx="10">
                  <c:v>-0.20141006537131628</c:v>
                </c:pt>
                <c:pt idx="11">
                  <c:v>-0.20494920544545675</c:v>
                </c:pt>
                <c:pt idx="12">
                  <c:v>-0.2082962444357028</c:v>
                </c:pt>
                <c:pt idx="13">
                  <c:v>-0.21112477843488742</c:v>
                </c:pt>
                <c:pt idx="14">
                  <c:v>-0.21331174626941091</c:v>
                </c:pt>
                <c:pt idx="15">
                  <c:v>-0.21488377219277185</c:v>
                </c:pt>
                <c:pt idx="16">
                  <c:v>-0.21593771943332918</c:v>
                </c:pt>
                <c:pt idx="17">
                  <c:v>-0.21657132229765036</c:v>
                </c:pt>
                <c:pt idx="18">
                  <c:v>-0.21693214354950396</c:v>
                </c:pt>
                <c:pt idx="19">
                  <c:v>-0.21712742893069087</c:v>
                </c:pt>
                <c:pt idx="20">
                  <c:v>-0.21722100500599117</c:v>
                </c:pt>
                <c:pt idx="21">
                  <c:v>-0.21726763662220924</c:v>
                </c:pt>
                <c:pt idx="22">
                  <c:v>-0.21730680356860396</c:v>
                </c:pt>
                <c:pt idx="23">
                  <c:v>-0.21734277249296216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930752"/>
        <c:axId val="127932288"/>
      </c:areaChart>
      <c:barChart>
        <c:barDir val="col"/>
        <c:grouping val="clustered"/>
        <c:varyColors val="0"/>
        <c:ser>
          <c:idx val="0"/>
          <c:order val="0"/>
          <c:tx>
            <c:strRef>
              <c:f>'ARMA(1,1)'!$J$34</c:f>
              <c:strCache>
                <c:ptCount val="1"/>
                <c:pt idx="0">
                  <c:v>ACF</c:v>
                </c:pt>
              </c:strCache>
            </c:strRef>
          </c:tx>
          <c:invertIfNegative val="0"/>
          <c:val>
            <c:numRef>
              <c:f>'ARMA(1,1)'!$J$35:$J$58</c:f>
              <c:numCache>
                <c:formatCode>0.00%</c:formatCode>
                <c:ptCount val="24"/>
                <c:pt idx="0">
                  <c:v>0.89498808788723727</c:v>
                </c:pt>
                <c:pt idx="1">
                  <c:v>0.70287660317975165</c:v>
                </c:pt>
                <c:pt idx="2">
                  <c:v>0.53830200463423994</c:v>
                </c:pt>
                <c:pt idx="3">
                  <c:v>0.40648013011285122</c:v>
                </c:pt>
                <c:pt idx="4">
                  <c:v>0.31868155327800324</c:v>
                </c:pt>
                <c:pt idx="5">
                  <c:v>0.26650618930781561</c:v>
                </c:pt>
                <c:pt idx="6">
                  <c:v>0.24881503243072228</c:v>
                </c:pt>
                <c:pt idx="7">
                  <c:v>0.26539397466407888</c:v>
                </c:pt>
                <c:pt idx="8">
                  <c:v>0.29163833016429735</c:v>
                </c:pt>
                <c:pt idx="9">
                  <c:v>0.30593268293831383</c:v>
                </c:pt>
                <c:pt idx="10">
                  <c:v>0.30002423654099736</c:v>
                </c:pt>
                <c:pt idx="11">
                  <c:v>0.27786107559301076</c:v>
                </c:pt>
                <c:pt idx="12">
                  <c:v>0.24578166731512438</c:v>
                </c:pt>
                <c:pt idx="13">
                  <c:v>0.20930173279641587</c:v>
                </c:pt>
                <c:pt idx="14">
                  <c:v>0.17190164351154408</c:v>
                </c:pt>
                <c:pt idx="15">
                  <c:v>0.13354513600920701</c:v>
                </c:pt>
                <c:pt idx="16">
                  <c:v>0.10089374783402942</c:v>
                </c:pt>
                <c:pt idx="17">
                  <c:v>7.4273082650237326E-2</c:v>
                </c:pt>
                <c:pt idx="18">
                  <c:v>5.1430820928098066E-2</c:v>
                </c:pt>
                <c:pt idx="19">
                  <c:v>3.6312099616802304E-2</c:v>
                </c:pt>
                <c:pt idx="20">
                  <c:v>3.3282340531752226E-2</c:v>
                </c:pt>
                <c:pt idx="21">
                  <c:v>3.1897398839554843E-2</c:v>
                </c:pt>
                <c:pt idx="22">
                  <c:v>1.6141078012979322E-2</c:v>
                </c:pt>
                <c:pt idx="23">
                  <c:v>-4.4350936462308494E-3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930752"/>
        <c:axId val="127932288"/>
      </c:barChart>
      <c:catAx>
        <c:axId val="127930752"/>
        <c:scaling>
          <c:orientation val="minMax"/>
        </c:scaling>
        <c:delete val="0"/>
        <c:axPos val="b"/>
        <c:majorTickMark val="out"/>
        <c:minorTickMark val="none"/>
        <c:tickLblPos val="nextTo"/>
        <c:crossAx val="127932288"/>
        <c:crosses val="autoZero"/>
        <c:auto val="1"/>
        <c:lblAlgn val="ctr"/>
        <c:lblOffset val="100"/>
        <c:noMultiLvlLbl val="0"/>
      </c:catAx>
      <c:valAx>
        <c:axId val="127932288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27930752"/>
        <c:crosses val="autoZero"/>
        <c:crossBetween val="between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9497471019247592"/>
          <c:y val="9.5069116360454967E-2"/>
          <c:w val="0.12613140018263055"/>
          <c:h val="8.4598425196850388E-2"/>
        </c:manualLayout>
      </c:layout>
      <c:overlay val="0"/>
    </c:legend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PACF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2961504811898508E-2"/>
          <c:y val="6.7241178186060055E-2"/>
          <c:w val="0.81919974846894139"/>
          <c:h val="0.850517935258092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'ARMA(1,1)'!$M$34</c:f>
              <c:strCache>
                <c:ptCount val="1"/>
                <c:pt idx="0">
                  <c:v>PACF</c:v>
                </c:pt>
              </c:strCache>
            </c:strRef>
          </c:tx>
          <c:invertIfNegative val="0"/>
          <c:val>
            <c:numRef>
              <c:f>'ARMA(1,1)'!$M$35:$M$58</c:f>
              <c:numCache>
                <c:formatCode>0.00%</c:formatCode>
                <c:ptCount val="24"/>
                <c:pt idx="0">
                  <c:v>0.89708673338893219</c:v>
                </c:pt>
                <c:pt idx="1">
                  <c:v>-0.49515877415497767</c:v>
                </c:pt>
                <c:pt idx="2">
                  <c:v>0.26658707306188895</c:v>
                </c:pt>
                <c:pt idx="3">
                  <c:v>-0.18689560607082839</c:v>
                </c:pt>
                <c:pt idx="4">
                  <c:v>0.23379600639252376</c:v>
                </c:pt>
                <c:pt idx="5">
                  <c:v>-0.12366912806037161</c:v>
                </c:pt>
                <c:pt idx="6">
                  <c:v>0.25315081445532039</c:v>
                </c:pt>
                <c:pt idx="7">
                  <c:v>-4.0463807004294819E-2</c:v>
                </c:pt>
                <c:pt idx="8">
                  <c:v>0.11604294128825475</c:v>
                </c:pt>
                <c:pt idx="9">
                  <c:v>-8.0548043108916056E-2</c:v>
                </c:pt>
                <c:pt idx="10">
                  <c:v>5.6254258963182188E-2</c:v>
                </c:pt>
                <c:pt idx="11">
                  <c:v>-3.2298497281798025E-2</c:v>
                </c:pt>
                <c:pt idx="12">
                  <c:v>1.2969308390690906E-2</c:v>
                </c:pt>
                <c:pt idx="13">
                  <c:v>-2.4142842727491291E-2</c:v>
                </c:pt>
                <c:pt idx="14">
                  <c:v>-1.2945399318285894E-2</c:v>
                </c:pt>
                <c:pt idx="15">
                  <c:v>-4.415768340650119E-2</c:v>
                </c:pt>
                <c:pt idx="16">
                  <c:v>1.4009265161141997E-2</c:v>
                </c:pt>
                <c:pt idx="17">
                  <c:v>-6.8515431547905833E-2</c:v>
                </c:pt>
                <c:pt idx="18">
                  <c:v>1.6388708210557667E-2</c:v>
                </c:pt>
                <c:pt idx="19">
                  <c:v>-2.4176385992513372E-2</c:v>
                </c:pt>
                <c:pt idx="20">
                  <c:v>6.7232999678250624E-2</c:v>
                </c:pt>
                <c:pt idx="21">
                  <c:v>-0.11719049249177509</c:v>
                </c:pt>
                <c:pt idx="22">
                  <c:v>-1.5933332281623424E-2</c:v>
                </c:pt>
                <c:pt idx="23">
                  <c:v>1.2713975468334447E-2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4684672"/>
        <c:axId val="134686208"/>
      </c:barChart>
      <c:lineChart>
        <c:grouping val="standard"/>
        <c:varyColors val="0"/>
        <c:ser>
          <c:idx val="1"/>
          <c:order val="1"/>
          <c:tx>
            <c:v>UL</c:v>
          </c:tx>
          <c:marker>
            <c:symbol val="none"/>
          </c:marker>
          <c:val>
            <c:numRef>
              <c:f>'ARMA(1,1)'!$N$35:$N$58</c:f>
              <c:numCache>
                <c:formatCode>0.00%</c:formatCode>
                <c:ptCount val="24"/>
                <c:pt idx="0">
                  <c:v>8.7652254057658141E-2</c:v>
                </c:pt>
                <c:pt idx="1">
                  <c:v>8.7652254057658141E-2</c:v>
                </c:pt>
                <c:pt idx="2">
                  <c:v>8.7652254057658141E-2</c:v>
                </c:pt>
                <c:pt idx="3">
                  <c:v>8.7652254057658141E-2</c:v>
                </c:pt>
                <c:pt idx="4">
                  <c:v>8.7652254057658141E-2</c:v>
                </c:pt>
                <c:pt idx="5">
                  <c:v>8.7652254057658141E-2</c:v>
                </c:pt>
                <c:pt idx="6">
                  <c:v>8.7652254057658141E-2</c:v>
                </c:pt>
                <c:pt idx="7">
                  <c:v>8.7652254057658141E-2</c:v>
                </c:pt>
                <c:pt idx="8">
                  <c:v>8.7652254057658141E-2</c:v>
                </c:pt>
                <c:pt idx="9">
                  <c:v>8.7652254057658141E-2</c:v>
                </c:pt>
                <c:pt idx="10">
                  <c:v>8.7652254057658141E-2</c:v>
                </c:pt>
                <c:pt idx="11">
                  <c:v>8.7652254057658141E-2</c:v>
                </c:pt>
                <c:pt idx="12">
                  <c:v>8.7652254057658141E-2</c:v>
                </c:pt>
                <c:pt idx="13">
                  <c:v>8.7652254057658141E-2</c:v>
                </c:pt>
                <c:pt idx="14">
                  <c:v>8.7652254057658141E-2</c:v>
                </c:pt>
                <c:pt idx="15">
                  <c:v>8.7652254057658141E-2</c:v>
                </c:pt>
                <c:pt idx="16">
                  <c:v>8.7652254057658141E-2</c:v>
                </c:pt>
                <c:pt idx="17">
                  <c:v>8.7652254057658141E-2</c:v>
                </c:pt>
                <c:pt idx="18">
                  <c:v>8.7652254057658141E-2</c:v>
                </c:pt>
                <c:pt idx="19">
                  <c:v>8.7652254057658141E-2</c:v>
                </c:pt>
                <c:pt idx="20">
                  <c:v>8.7652254057658141E-2</c:v>
                </c:pt>
                <c:pt idx="21">
                  <c:v>8.7652254057658141E-2</c:v>
                </c:pt>
                <c:pt idx="22">
                  <c:v>8.7652254057658141E-2</c:v>
                </c:pt>
                <c:pt idx="23">
                  <c:v>8.7652254057658141E-2</c:v>
                </c:pt>
              </c:numCache>
            </c:numRef>
          </c:val>
          <c:smooth val="0"/>
        </c:ser>
        <c:ser>
          <c:idx val="2"/>
          <c:order val="2"/>
          <c:tx>
            <c:v>LL</c:v>
          </c:tx>
          <c:marker>
            <c:symbol val="none"/>
          </c:marker>
          <c:val>
            <c:numRef>
              <c:f>'ARMA(1,1)'!$O$35:$O$58</c:f>
              <c:numCache>
                <c:formatCode>0.00%</c:formatCode>
                <c:ptCount val="24"/>
                <c:pt idx="0">
                  <c:v>-8.7652254057658141E-2</c:v>
                </c:pt>
                <c:pt idx="1">
                  <c:v>-8.7652254057658141E-2</c:v>
                </c:pt>
                <c:pt idx="2">
                  <c:v>-8.7652254057658141E-2</c:v>
                </c:pt>
                <c:pt idx="3">
                  <c:v>-8.7652254057658141E-2</c:v>
                </c:pt>
                <c:pt idx="4">
                  <c:v>-8.7652254057658141E-2</c:v>
                </c:pt>
                <c:pt idx="5">
                  <c:v>-8.7652254057658141E-2</c:v>
                </c:pt>
                <c:pt idx="6">
                  <c:v>-8.7652254057658141E-2</c:v>
                </c:pt>
                <c:pt idx="7">
                  <c:v>-8.7652254057658141E-2</c:v>
                </c:pt>
                <c:pt idx="8">
                  <c:v>-8.7652254057658141E-2</c:v>
                </c:pt>
                <c:pt idx="9">
                  <c:v>-8.7652254057658141E-2</c:v>
                </c:pt>
                <c:pt idx="10">
                  <c:v>-8.7652254057658141E-2</c:v>
                </c:pt>
                <c:pt idx="11">
                  <c:v>-8.7652254057658141E-2</c:v>
                </c:pt>
                <c:pt idx="12">
                  <c:v>-8.7652254057658141E-2</c:v>
                </c:pt>
                <c:pt idx="13">
                  <c:v>-8.7652254057658141E-2</c:v>
                </c:pt>
                <c:pt idx="14">
                  <c:v>-8.7652254057658141E-2</c:v>
                </c:pt>
                <c:pt idx="15">
                  <c:v>-8.7652254057658141E-2</c:v>
                </c:pt>
                <c:pt idx="16">
                  <c:v>-8.7652254057658141E-2</c:v>
                </c:pt>
                <c:pt idx="17">
                  <c:v>-8.7652254057658141E-2</c:v>
                </c:pt>
                <c:pt idx="18">
                  <c:v>-8.7652254057658141E-2</c:v>
                </c:pt>
                <c:pt idx="19">
                  <c:v>-8.7652254057658141E-2</c:v>
                </c:pt>
                <c:pt idx="20">
                  <c:v>-8.7652254057658141E-2</c:v>
                </c:pt>
                <c:pt idx="21">
                  <c:v>-8.7652254057658141E-2</c:v>
                </c:pt>
                <c:pt idx="22">
                  <c:v>-8.7652254057658141E-2</c:v>
                </c:pt>
                <c:pt idx="23">
                  <c:v>-8.7652254057658141E-2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4684672"/>
        <c:axId val="134686208"/>
      </c:lineChart>
      <c:catAx>
        <c:axId val="134684672"/>
        <c:scaling>
          <c:orientation val="minMax"/>
        </c:scaling>
        <c:delete val="0"/>
        <c:axPos val="b"/>
        <c:majorTickMark val="out"/>
        <c:minorTickMark val="none"/>
        <c:tickLblPos val="nextTo"/>
        <c:crossAx val="134686208"/>
        <c:crosses val="autoZero"/>
        <c:auto val="1"/>
        <c:lblAlgn val="ctr"/>
        <c:lblOffset val="100"/>
        <c:noMultiLvlLbl val="0"/>
      </c:catAx>
      <c:valAx>
        <c:axId val="134686208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34684672"/>
        <c:crosses val="autoZero"/>
        <c:crossBetween val="between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r"/>
      <c:layout/>
      <c:overlay val="0"/>
    </c:legend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ACF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2961504811898508E-2"/>
          <c:y val="8.2942872881630519E-2"/>
          <c:w val="0.92712516404199463"/>
          <c:h val="0.82567836427853925"/>
        </c:manualLayout>
      </c:layout>
      <c:areaChart>
        <c:grouping val="standard"/>
        <c:varyColors val="0"/>
        <c:ser>
          <c:idx val="1"/>
          <c:order val="1"/>
          <c:tx>
            <c:v>UL</c:v>
          </c:tx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val>
            <c:numRef>
              <c:f>'AR(1)'!$K$36:$K$53</c:f>
              <c:numCache>
                <c:formatCode>0.00%</c:formatCode>
                <c:ptCount val="18"/>
                <c:pt idx="0">
                  <c:v>8.7740038009611679E-2</c:v>
                </c:pt>
                <c:pt idx="1">
                  <c:v>8.7740038009611679E-2</c:v>
                </c:pt>
                <c:pt idx="2">
                  <c:v>0.13195889397608263</c:v>
                </c:pt>
                <c:pt idx="3">
                  <c:v>0.1536171329797609</c:v>
                </c:pt>
                <c:pt idx="4">
                  <c:v>0.1649965141886075</c:v>
                </c:pt>
                <c:pt idx="5">
                  <c:v>0.17106067663284841</c:v>
                </c:pt>
                <c:pt idx="6">
                  <c:v>0.17481944766661406</c:v>
                </c:pt>
                <c:pt idx="7">
                  <c:v>0.17754704677839253</c:v>
                </c:pt>
                <c:pt idx="8">
                  <c:v>0.17975549348781256</c:v>
                </c:pt>
                <c:pt idx="9">
                  <c:v>0.18246340344581072</c:v>
                </c:pt>
                <c:pt idx="10">
                  <c:v>0.18557473577347344</c:v>
                </c:pt>
                <c:pt idx="11">
                  <c:v>0.18899604751296134</c:v>
                </c:pt>
                <c:pt idx="12">
                  <c:v>0.1920232980429607</c:v>
                </c:pt>
                <c:pt idx="13">
                  <c:v>0.19456147732769338</c:v>
                </c:pt>
                <c:pt idx="14">
                  <c:v>0.19659391848653612</c:v>
                </c:pt>
                <c:pt idx="15">
                  <c:v>0.1980481532808912</c:v>
                </c:pt>
                <c:pt idx="16">
                  <c:v>0.19916134394503265</c:v>
                </c:pt>
                <c:pt idx="17">
                  <c:v>0.19981254704743726</c:v>
                </c:pt>
              </c:numCache>
            </c:numRef>
          </c:val>
        </c:ser>
        <c:ser>
          <c:idx val="2"/>
          <c:order val="2"/>
          <c:tx>
            <c:v>LL</c:v>
          </c:tx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val>
            <c:numRef>
              <c:f>'AR(1)'!$L$36:$L$53</c:f>
              <c:numCache>
                <c:formatCode>0.00%</c:formatCode>
                <c:ptCount val="18"/>
                <c:pt idx="0">
                  <c:v>-8.7740038009611679E-2</c:v>
                </c:pt>
                <c:pt idx="1">
                  <c:v>-8.7740038009611679E-2</c:v>
                </c:pt>
                <c:pt idx="2">
                  <c:v>-0.13195889397608263</c:v>
                </c:pt>
                <c:pt idx="3">
                  <c:v>-0.1536171329797609</c:v>
                </c:pt>
                <c:pt idx="4">
                  <c:v>-0.1649965141886075</c:v>
                </c:pt>
                <c:pt idx="5">
                  <c:v>-0.17106067663284841</c:v>
                </c:pt>
                <c:pt idx="6">
                  <c:v>-0.17481944766661406</c:v>
                </c:pt>
                <c:pt idx="7">
                  <c:v>-0.17754704677839253</c:v>
                </c:pt>
                <c:pt idx="8">
                  <c:v>-0.17975549348781256</c:v>
                </c:pt>
                <c:pt idx="9">
                  <c:v>-0.18246340344581072</c:v>
                </c:pt>
                <c:pt idx="10">
                  <c:v>-0.18557473577347344</c:v>
                </c:pt>
                <c:pt idx="11">
                  <c:v>-0.18899604751296134</c:v>
                </c:pt>
                <c:pt idx="12">
                  <c:v>-0.1920232980429607</c:v>
                </c:pt>
                <c:pt idx="13">
                  <c:v>-0.19456147732769338</c:v>
                </c:pt>
                <c:pt idx="14">
                  <c:v>-0.19659391848653612</c:v>
                </c:pt>
                <c:pt idx="15">
                  <c:v>-0.1980481532808912</c:v>
                </c:pt>
                <c:pt idx="16">
                  <c:v>-0.19916134394503265</c:v>
                </c:pt>
                <c:pt idx="17">
                  <c:v>-0.19981254704743726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695680"/>
        <c:axId val="126705664"/>
      </c:areaChart>
      <c:barChart>
        <c:barDir val="col"/>
        <c:grouping val="clustered"/>
        <c:varyColors val="0"/>
        <c:ser>
          <c:idx val="0"/>
          <c:order val="0"/>
          <c:tx>
            <c:strRef>
              <c:f>'AR(1)'!$J$35</c:f>
              <c:strCache>
                <c:ptCount val="1"/>
                <c:pt idx="0">
                  <c:v>ACF</c:v>
                </c:pt>
              </c:strCache>
            </c:strRef>
          </c:tx>
          <c:invertIfNegative val="0"/>
          <c:val>
            <c:numRef>
              <c:f>'AR(1)'!$J$36:$J$53</c:f>
              <c:numCache>
                <c:formatCode>0.00%</c:formatCode>
                <c:ptCount val="18"/>
                <c:pt idx="0">
                  <c:v>0.79433721146932113</c:v>
                </c:pt>
                <c:pt idx="1">
                  <c:v>0.63381079028668919</c:v>
                </c:pt>
                <c:pt idx="2">
                  <c:v>0.48526469327126481</c:v>
                </c:pt>
                <c:pt idx="3">
                  <c:v>0.36381382100313076</c:v>
                </c:pt>
                <c:pt idx="4">
                  <c:v>0.29058481973686562</c:v>
                </c:pt>
                <c:pt idx="5">
                  <c:v>0.24984735551475398</c:v>
                </c:pt>
                <c:pt idx="6">
                  <c:v>0.22638554747901954</c:v>
                </c:pt>
                <c:pt idx="7">
                  <c:v>0.25240028761560074</c:v>
                </c:pt>
                <c:pt idx="8">
                  <c:v>0.27271360090035446</c:v>
                </c:pt>
                <c:pt idx="9">
                  <c:v>0.28850308224249199</c:v>
                </c:pt>
                <c:pt idx="10">
                  <c:v>0.27370635384461872</c:v>
                </c:pt>
                <c:pt idx="11">
                  <c:v>0.25244728529747684</c:v>
                </c:pt>
                <c:pt idx="12">
                  <c:v>0.22723270444033969</c:v>
                </c:pt>
                <c:pt idx="13">
                  <c:v>0.19306615206102684</c:v>
                </c:pt>
                <c:pt idx="14">
                  <c:v>0.16946568585327337</c:v>
                </c:pt>
                <c:pt idx="15">
                  <c:v>0.12990254285830688</c:v>
                </c:pt>
                <c:pt idx="16">
                  <c:v>0.10579045344199212</c:v>
                </c:pt>
                <c:pt idx="17">
                  <c:v>7.9898978213740604E-2</c:v>
                </c:pt>
              </c:numCache>
            </c:numRef>
          </c:val>
        </c:ser>
        <c:ser>
          <c:idx val="3"/>
          <c:order val="3"/>
          <c:tx>
            <c:strRef>
              <c:f>'AR(1)'!$Q$34:$R$34</c:f>
              <c:strCache>
                <c:ptCount val="1"/>
                <c:pt idx="0">
                  <c:v>Theoretical</c:v>
                </c:pt>
              </c:strCache>
            </c:strRef>
          </c:tx>
          <c:spPr>
            <a:noFill/>
            <a:ln>
              <a:solidFill>
                <a:schemeClr val="accent1"/>
              </a:solidFill>
            </a:ln>
          </c:spPr>
          <c:invertIfNegative val="0"/>
          <c:val>
            <c:numRef>
              <c:f>'AR(1)'!$Q$36:$Q$53</c:f>
              <c:numCache>
                <c:formatCode>0.0%</c:formatCode>
                <c:ptCount val="18"/>
                <c:pt idx="0">
                  <c:v>0.8</c:v>
                </c:pt>
                <c:pt idx="1">
                  <c:v>0.64000000000000012</c:v>
                </c:pt>
                <c:pt idx="2">
                  <c:v>0.51200000000000012</c:v>
                </c:pt>
                <c:pt idx="3">
                  <c:v>0.40960000000000013</c:v>
                </c:pt>
                <c:pt idx="4">
                  <c:v>0.32768000000000014</c:v>
                </c:pt>
                <c:pt idx="5">
                  <c:v>0.2621440000000001</c:v>
                </c:pt>
                <c:pt idx="6">
                  <c:v>0.2097152000000001</c:v>
                </c:pt>
                <c:pt idx="7">
                  <c:v>0.16777216000000009</c:v>
                </c:pt>
                <c:pt idx="8">
                  <c:v>0.13421772800000006</c:v>
                </c:pt>
                <c:pt idx="9">
                  <c:v>0.10737418240000006</c:v>
                </c:pt>
                <c:pt idx="10">
                  <c:v>8.589934592000005E-2</c:v>
                </c:pt>
                <c:pt idx="11">
                  <c:v>6.871947673600004E-2</c:v>
                </c:pt>
                <c:pt idx="12">
                  <c:v>5.4975581388800036E-2</c:v>
                </c:pt>
                <c:pt idx="13">
                  <c:v>4.3980465111040035E-2</c:v>
                </c:pt>
                <c:pt idx="14">
                  <c:v>3.518437208883203E-2</c:v>
                </c:pt>
                <c:pt idx="15">
                  <c:v>2.8147497671065627E-2</c:v>
                </c:pt>
                <c:pt idx="16">
                  <c:v>2.2517998136852502E-2</c:v>
                </c:pt>
                <c:pt idx="17">
                  <c:v>1.8014398509482003E-2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695680"/>
        <c:axId val="126705664"/>
      </c:barChart>
      <c:catAx>
        <c:axId val="126695680"/>
        <c:scaling>
          <c:orientation val="minMax"/>
        </c:scaling>
        <c:delete val="0"/>
        <c:axPos val="b"/>
        <c:majorTickMark val="out"/>
        <c:minorTickMark val="none"/>
        <c:tickLblPos val="nextTo"/>
        <c:crossAx val="126705664"/>
        <c:crosses val="autoZero"/>
        <c:auto val="1"/>
        <c:lblAlgn val="ctr"/>
        <c:lblOffset val="100"/>
        <c:noMultiLvlLbl val="0"/>
      </c:catAx>
      <c:valAx>
        <c:axId val="126705664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26695680"/>
        <c:crosses val="autoZero"/>
        <c:crossBetween val="between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27662704763530577"/>
          <c:y val="0.10553545671655908"/>
          <c:w val="0.14871770815882057"/>
          <c:h val="0.21220212338322572"/>
        </c:manualLayout>
      </c:layout>
      <c:overlay val="0"/>
    </c:legend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PACF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2961504811898508E-2"/>
          <c:y val="5.2426363371245246E-2"/>
          <c:w val="0.81919974846894139"/>
          <c:h val="0.865332750072907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'AR(1)'!$M$35</c:f>
              <c:strCache>
                <c:ptCount val="1"/>
                <c:pt idx="0">
                  <c:v>PACF</c:v>
                </c:pt>
              </c:strCache>
            </c:strRef>
          </c:tx>
          <c:invertIfNegative val="0"/>
          <c:val>
            <c:numRef>
              <c:f>'AR(1)'!$M$36:$M$53</c:f>
              <c:numCache>
                <c:formatCode>0.00%</c:formatCode>
                <c:ptCount val="18"/>
                <c:pt idx="0">
                  <c:v>0.79545584752092291</c:v>
                </c:pt>
                <c:pt idx="1">
                  <c:v>9.6293015142120356E-3</c:v>
                </c:pt>
                <c:pt idx="2">
                  <c:v>-5.4810581398693575E-2</c:v>
                </c:pt>
                <c:pt idx="3">
                  <c:v>-2.3734027793804294E-2</c:v>
                </c:pt>
                <c:pt idx="4">
                  <c:v>5.2685063322930027E-2</c:v>
                </c:pt>
                <c:pt idx="5">
                  <c:v>5.240836464525768E-2</c:v>
                </c:pt>
                <c:pt idx="6">
                  <c:v>3.2556355840646208E-2</c:v>
                </c:pt>
                <c:pt idx="7">
                  <c:v>0.13199359195396107</c:v>
                </c:pt>
                <c:pt idx="8">
                  <c:v>4.596568661028716E-2</c:v>
                </c:pt>
                <c:pt idx="9">
                  <c:v>3.8811239736435077E-2</c:v>
                </c:pt>
                <c:pt idx="10">
                  <c:v>-2.85729193224698E-2</c:v>
                </c:pt>
                <c:pt idx="11">
                  <c:v>1.245932474759519E-2</c:v>
                </c:pt>
                <c:pt idx="12">
                  <c:v>1.4936405223679235E-2</c:v>
                </c:pt>
                <c:pt idx="13">
                  <c:v>-2.0299203246625815E-2</c:v>
                </c:pt>
                <c:pt idx="14">
                  <c:v>1.7499674217222542E-2</c:v>
                </c:pt>
                <c:pt idx="15">
                  <c:v>-5.4716630417901493E-2</c:v>
                </c:pt>
                <c:pt idx="16">
                  <c:v>4.0284460049150725E-3</c:v>
                </c:pt>
                <c:pt idx="17">
                  <c:v>-3.5857348478755401E-2</c:v>
                </c:pt>
              </c:numCache>
            </c:numRef>
          </c:val>
        </c:ser>
        <c:ser>
          <c:idx val="3"/>
          <c:order val="3"/>
          <c:tx>
            <c:strRef>
              <c:f>'AR(1)'!$Q$34:$R$34</c:f>
              <c:strCache>
                <c:ptCount val="1"/>
                <c:pt idx="0">
                  <c:v>Theoretical</c:v>
                </c:pt>
              </c:strCache>
            </c:strRef>
          </c:tx>
          <c:invertIfNegative val="0"/>
          <c:val>
            <c:numRef>
              <c:f>'AR(1)'!$R$36:$R$53</c:f>
              <c:numCache>
                <c:formatCode>0.0%</c:formatCode>
                <c:ptCount val="18"/>
                <c:pt idx="0">
                  <c:v>0.8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730624"/>
        <c:axId val="126732160"/>
      </c:barChart>
      <c:lineChart>
        <c:grouping val="standard"/>
        <c:varyColors val="0"/>
        <c:ser>
          <c:idx val="1"/>
          <c:order val="1"/>
          <c:tx>
            <c:v>UL</c:v>
          </c:tx>
          <c:marker>
            <c:symbol val="none"/>
          </c:marker>
          <c:val>
            <c:numRef>
              <c:f>'AR(1)'!$N$36:$N$53</c:f>
              <c:numCache>
                <c:formatCode>0.00%</c:formatCode>
                <c:ptCount val="18"/>
                <c:pt idx="0">
                  <c:v>8.7740038009611679E-2</c:v>
                </c:pt>
                <c:pt idx="1">
                  <c:v>8.7740038009611679E-2</c:v>
                </c:pt>
                <c:pt idx="2">
                  <c:v>8.7740038009611679E-2</c:v>
                </c:pt>
                <c:pt idx="3">
                  <c:v>8.7740038009611679E-2</c:v>
                </c:pt>
                <c:pt idx="4">
                  <c:v>8.7740038009611679E-2</c:v>
                </c:pt>
                <c:pt idx="5">
                  <c:v>8.7740038009611679E-2</c:v>
                </c:pt>
                <c:pt idx="6">
                  <c:v>8.7740038009611679E-2</c:v>
                </c:pt>
                <c:pt idx="7">
                  <c:v>8.7740038009611679E-2</c:v>
                </c:pt>
                <c:pt idx="8">
                  <c:v>8.7740038009611679E-2</c:v>
                </c:pt>
                <c:pt idx="9">
                  <c:v>8.7740038009611679E-2</c:v>
                </c:pt>
                <c:pt idx="10">
                  <c:v>8.7740038009611679E-2</c:v>
                </c:pt>
                <c:pt idx="11">
                  <c:v>8.7740038009611679E-2</c:v>
                </c:pt>
                <c:pt idx="12">
                  <c:v>8.7740038009611679E-2</c:v>
                </c:pt>
                <c:pt idx="13">
                  <c:v>8.7740038009611679E-2</c:v>
                </c:pt>
                <c:pt idx="14">
                  <c:v>8.7740038009611679E-2</c:v>
                </c:pt>
                <c:pt idx="15">
                  <c:v>8.7740038009611679E-2</c:v>
                </c:pt>
                <c:pt idx="16">
                  <c:v>8.7740038009611679E-2</c:v>
                </c:pt>
                <c:pt idx="17">
                  <c:v>8.7740038009611679E-2</c:v>
                </c:pt>
              </c:numCache>
            </c:numRef>
          </c:val>
          <c:smooth val="0"/>
        </c:ser>
        <c:ser>
          <c:idx val="2"/>
          <c:order val="2"/>
          <c:tx>
            <c:v>LL</c:v>
          </c:tx>
          <c:marker>
            <c:symbol val="none"/>
          </c:marker>
          <c:val>
            <c:numRef>
              <c:f>'AR(1)'!$O$36:$O$53</c:f>
              <c:numCache>
                <c:formatCode>0.00%</c:formatCode>
                <c:ptCount val="18"/>
                <c:pt idx="0">
                  <c:v>-8.7740038009611679E-2</c:v>
                </c:pt>
                <c:pt idx="1">
                  <c:v>-8.7740038009611679E-2</c:v>
                </c:pt>
                <c:pt idx="2">
                  <c:v>-8.7740038009611679E-2</c:v>
                </c:pt>
                <c:pt idx="3">
                  <c:v>-8.7740038009611679E-2</c:v>
                </c:pt>
                <c:pt idx="4">
                  <c:v>-8.7740038009611679E-2</c:v>
                </c:pt>
                <c:pt idx="5">
                  <c:v>-8.7740038009611679E-2</c:v>
                </c:pt>
                <c:pt idx="6">
                  <c:v>-8.7740038009611679E-2</c:v>
                </c:pt>
                <c:pt idx="7">
                  <c:v>-8.7740038009611679E-2</c:v>
                </c:pt>
                <c:pt idx="8">
                  <c:v>-8.7740038009611679E-2</c:v>
                </c:pt>
                <c:pt idx="9">
                  <c:v>-8.7740038009611679E-2</c:v>
                </c:pt>
                <c:pt idx="10">
                  <c:v>-8.7740038009611679E-2</c:v>
                </c:pt>
                <c:pt idx="11">
                  <c:v>-8.7740038009611679E-2</c:v>
                </c:pt>
                <c:pt idx="12">
                  <c:v>-8.7740038009611679E-2</c:v>
                </c:pt>
                <c:pt idx="13">
                  <c:v>-8.7740038009611679E-2</c:v>
                </c:pt>
                <c:pt idx="14">
                  <c:v>-8.7740038009611679E-2</c:v>
                </c:pt>
                <c:pt idx="15">
                  <c:v>-8.7740038009611679E-2</c:v>
                </c:pt>
                <c:pt idx="16">
                  <c:v>-8.7740038009611679E-2</c:v>
                </c:pt>
                <c:pt idx="17">
                  <c:v>-8.7740038009611679E-2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6730624"/>
        <c:axId val="126732160"/>
      </c:lineChart>
      <c:catAx>
        <c:axId val="126730624"/>
        <c:scaling>
          <c:orientation val="minMax"/>
        </c:scaling>
        <c:delete val="0"/>
        <c:axPos val="b"/>
        <c:majorTickMark val="out"/>
        <c:minorTickMark val="none"/>
        <c:tickLblPos val="nextTo"/>
        <c:crossAx val="126732160"/>
        <c:crosses val="autoZero"/>
        <c:auto val="1"/>
        <c:lblAlgn val="ctr"/>
        <c:lblOffset val="100"/>
        <c:noMultiLvlLbl val="0"/>
      </c:catAx>
      <c:valAx>
        <c:axId val="126732160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26730624"/>
        <c:crosses val="autoZero"/>
        <c:crossBetween val="between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r"/>
      <c:layout/>
      <c:overlay val="0"/>
    </c:legend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ACF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6451088145231846E-2"/>
          <c:y val="3.2034224068448136E-2"/>
          <c:w val="0.92654500218722657"/>
          <c:h val="0.8888184843036353"/>
        </c:manualLayout>
      </c:layout>
      <c:areaChart>
        <c:grouping val="standard"/>
        <c:varyColors val="0"/>
        <c:ser>
          <c:idx val="1"/>
          <c:order val="1"/>
          <c:tx>
            <c:v>UL</c:v>
          </c:tx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val>
            <c:numRef>
              <c:f>'AR(1)'!$K$61:$K$84</c:f>
              <c:numCache>
                <c:formatCode>0.00%</c:formatCode>
                <c:ptCount val="24"/>
                <c:pt idx="0">
                  <c:v>8.7740038009611679E-2</c:v>
                </c:pt>
                <c:pt idx="1">
                  <c:v>8.7740038009611679E-2</c:v>
                </c:pt>
                <c:pt idx="2">
                  <c:v>0.13362486878918331</c:v>
                </c:pt>
                <c:pt idx="3">
                  <c:v>0.15452813798743198</c:v>
                </c:pt>
                <c:pt idx="4">
                  <c:v>0.16459124403532538</c:v>
                </c:pt>
                <c:pt idx="5">
                  <c:v>0.16939249982983506</c:v>
                </c:pt>
                <c:pt idx="6">
                  <c:v>0.17203099527747057</c:v>
                </c:pt>
                <c:pt idx="7">
                  <c:v>0.17380637545110303</c:v>
                </c:pt>
                <c:pt idx="8">
                  <c:v>0.17528430019343658</c:v>
                </c:pt>
                <c:pt idx="9">
                  <c:v>0.17728715454731631</c:v>
                </c:pt>
                <c:pt idx="10">
                  <c:v>0.17985324539476111</c:v>
                </c:pt>
                <c:pt idx="11">
                  <c:v>0.18284455111097808</c:v>
                </c:pt>
                <c:pt idx="12">
                  <c:v>0.18559414014014253</c:v>
                </c:pt>
                <c:pt idx="13">
                  <c:v>0.1879168728103669</c:v>
                </c:pt>
                <c:pt idx="14">
                  <c:v>0.18975869824482031</c:v>
                </c:pt>
                <c:pt idx="15">
                  <c:v>0.19106810028788565</c:v>
                </c:pt>
                <c:pt idx="16">
                  <c:v>0.19202937785364935</c:v>
                </c:pt>
                <c:pt idx="17">
                  <c:v>0.1925759818038629</c:v>
                </c:pt>
                <c:pt idx="18">
                  <c:v>0.19291152762885111</c:v>
                </c:pt>
                <c:pt idx="19">
                  <c:v>0.19308543075486012</c:v>
                </c:pt>
                <c:pt idx="20">
                  <c:v>0.19314923944249046</c:v>
                </c:pt>
                <c:pt idx="21">
                  <c:v>0.19316434689613765</c:v>
                </c:pt>
                <c:pt idx="22">
                  <c:v>0.19317152658476905</c:v>
                </c:pt>
                <c:pt idx="23">
                  <c:v>0.19318660833318207</c:v>
                </c:pt>
              </c:numCache>
            </c:numRef>
          </c:val>
        </c:ser>
        <c:ser>
          <c:idx val="2"/>
          <c:order val="2"/>
          <c:tx>
            <c:v>LL</c:v>
          </c:tx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val>
            <c:numRef>
              <c:f>'AR(1)'!$L$61:$L$84</c:f>
              <c:numCache>
                <c:formatCode>0.00%</c:formatCode>
                <c:ptCount val="24"/>
                <c:pt idx="0">
                  <c:v>-8.7740038009611679E-2</c:v>
                </c:pt>
                <c:pt idx="1">
                  <c:v>-8.7740038009611679E-2</c:v>
                </c:pt>
                <c:pt idx="2">
                  <c:v>-0.13362486878918331</c:v>
                </c:pt>
                <c:pt idx="3">
                  <c:v>-0.15452813798743198</c:v>
                </c:pt>
                <c:pt idx="4">
                  <c:v>-0.16459124403532538</c:v>
                </c:pt>
                <c:pt idx="5">
                  <c:v>-0.16939249982983506</c:v>
                </c:pt>
                <c:pt idx="6">
                  <c:v>-0.17203099527747057</c:v>
                </c:pt>
                <c:pt idx="7">
                  <c:v>-0.17380637545110303</c:v>
                </c:pt>
                <c:pt idx="8">
                  <c:v>-0.17528430019343658</c:v>
                </c:pt>
                <c:pt idx="9">
                  <c:v>-0.17728715454731631</c:v>
                </c:pt>
                <c:pt idx="10">
                  <c:v>-0.17985324539476111</c:v>
                </c:pt>
                <c:pt idx="11">
                  <c:v>-0.18284455111097808</c:v>
                </c:pt>
                <c:pt idx="12">
                  <c:v>-0.18559414014014253</c:v>
                </c:pt>
                <c:pt idx="13">
                  <c:v>-0.1879168728103669</c:v>
                </c:pt>
                <c:pt idx="14">
                  <c:v>-0.18975869824482031</c:v>
                </c:pt>
                <c:pt idx="15">
                  <c:v>-0.19106810028788565</c:v>
                </c:pt>
                <c:pt idx="16">
                  <c:v>-0.19202937785364935</c:v>
                </c:pt>
                <c:pt idx="17">
                  <c:v>-0.1925759818038629</c:v>
                </c:pt>
                <c:pt idx="18">
                  <c:v>-0.19291152762885111</c:v>
                </c:pt>
                <c:pt idx="19">
                  <c:v>-0.19308543075486012</c:v>
                </c:pt>
                <c:pt idx="20">
                  <c:v>-0.19314923944249046</c:v>
                </c:pt>
                <c:pt idx="21">
                  <c:v>-0.19316434689613765</c:v>
                </c:pt>
                <c:pt idx="22">
                  <c:v>-0.19317152658476905</c:v>
                </c:pt>
                <c:pt idx="23">
                  <c:v>-0.19318660833318207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816832"/>
        <c:axId val="127818368"/>
      </c:areaChart>
      <c:barChart>
        <c:barDir val="col"/>
        <c:grouping val="clustered"/>
        <c:varyColors val="0"/>
        <c:ser>
          <c:idx val="0"/>
          <c:order val="0"/>
          <c:tx>
            <c:strRef>
              <c:f>'AR(1)'!$J$60</c:f>
              <c:strCache>
                <c:ptCount val="1"/>
                <c:pt idx="0">
                  <c:v>ACF</c:v>
                </c:pt>
              </c:strCache>
            </c:strRef>
          </c:tx>
          <c:invertIfNegative val="0"/>
          <c:val>
            <c:numRef>
              <c:f>'AR(1)'!$J$61:$J$84</c:f>
              <c:numCache>
                <c:formatCode>0.00%</c:formatCode>
                <c:ptCount val="24"/>
                <c:pt idx="0">
                  <c:v>0.81222459751755394</c:v>
                </c:pt>
                <c:pt idx="1">
                  <c:v>0.62546911357163415</c:v>
                </c:pt>
                <c:pt idx="2">
                  <c:v>0.45669872569823594</c:v>
                </c:pt>
                <c:pt idx="3">
                  <c:v>0.32272103260628904</c:v>
                </c:pt>
                <c:pt idx="4">
                  <c:v>0.24188673948483924</c:v>
                </c:pt>
                <c:pt idx="5">
                  <c:v>0.19969575230200137</c:v>
                </c:pt>
                <c:pt idx="6">
                  <c:v>0.18305536775305611</c:v>
                </c:pt>
                <c:pt idx="7">
                  <c:v>0.21415856206331244</c:v>
                </c:pt>
                <c:pt idx="8">
                  <c:v>0.24397351772765841</c:v>
                </c:pt>
                <c:pt idx="9">
                  <c:v>0.26545447007468942</c:v>
                </c:pt>
                <c:pt idx="10">
                  <c:v>0.25650964084147204</c:v>
                </c:pt>
                <c:pt idx="11">
                  <c:v>0.23737692735307428</c:v>
                </c:pt>
                <c:pt idx="12">
                  <c:v>0.21255477425965608</c:v>
                </c:pt>
                <c:pt idx="13">
                  <c:v>0.17996474773468443</c:v>
                </c:pt>
                <c:pt idx="14">
                  <c:v>0.15465580788095459</c:v>
                </c:pt>
                <c:pt idx="15">
                  <c:v>0.11685067700959115</c:v>
                </c:pt>
                <c:pt idx="16">
                  <c:v>9.1657553083168933E-2</c:v>
                </c:pt>
                <c:pt idx="17">
                  <c:v>6.6028711067896984E-2</c:v>
                </c:pt>
                <c:pt idx="18">
                  <c:v>4.0008541346871665E-2</c:v>
                </c:pt>
                <c:pt idx="19">
                  <c:v>1.9469410869111754E-2</c:v>
                </c:pt>
                <c:pt idx="20">
                  <c:v>1.3422162962477563E-2</c:v>
                </c:pt>
                <c:pt idx="21">
                  <c:v>1.945396187009003E-2</c:v>
                </c:pt>
                <c:pt idx="22">
                  <c:v>-3.7467602269916753E-4</c:v>
                </c:pt>
                <c:pt idx="23">
                  <c:v>-1.6669350194273059E-2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816832"/>
        <c:axId val="127818368"/>
      </c:barChart>
      <c:catAx>
        <c:axId val="127816832"/>
        <c:scaling>
          <c:orientation val="minMax"/>
        </c:scaling>
        <c:delete val="0"/>
        <c:axPos val="b"/>
        <c:majorTickMark val="out"/>
        <c:minorTickMark val="out"/>
        <c:tickLblPos val="low"/>
        <c:crossAx val="127818368"/>
        <c:crosses val="autoZero"/>
        <c:auto val="1"/>
        <c:lblAlgn val="ctr"/>
        <c:lblOffset val="100"/>
        <c:noMultiLvlLbl val="0"/>
      </c:catAx>
      <c:valAx>
        <c:axId val="127818368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27816832"/>
        <c:crosses val="autoZero"/>
        <c:crossBetween val="between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31650248797025365"/>
          <c:y val="6.621075908818487E-2"/>
          <c:w val="0.10006505436820397"/>
          <c:h val="0.12204063074792816"/>
        </c:manualLayout>
      </c:layout>
      <c:overlay val="0"/>
    </c:legend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PACF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6451088145231846E-2"/>
          <c:y val="4.5203849518810152E-2"/>
          <c:w val="0.81571016513560801"/>
          <c:h val="0.887554972295129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'AR(1)'!$M$60</c:f>
              <c:strCache>
                <c:ptCount val="1"/>
                <c:pt idx="0">
                  <c:v>PACF</c:v>
                </c:pt>
              </c:strCache>
            </c:strRef>
          </c:tx>
          <c:invertIfNegative val="0"/>
          <c:val>
            <c:numRef>
              <c:f>'AR(1)'!$M$61:$M$84</c:f>
              <c:numCache>
                <c:formatCode>0.00%</c:formatCode>
                <c:ptCount val="24"/>
                <c:pt idx="0">
                  <c:v>0.81347809001534388</c:v>
                </c:pt>
                <c:pt idx="1">
                  <c:v>-9.9117787898525017E-2</c:v>
                </c:pt>
                <c:pt idx="2">
                  <c:v>-6.1698350645616851E-2</c:v>
                </c:pt>
                <c:pt idx="3">
                  <c:v>-1.6590310159615252E-2</c:v>
                </c:pt>
                <c:pt idx="4">
                  <c:v>5.5256984715058126E-2</c:v>
                </c:pt>
                <c:pt idx="5">
                  <c:v>4.6294150628472572E-2</c:v>
                </c:pt>
                <c:pt idx="6">
                  <c:v>3.9428800852749982E-2</c:v>
                </c:pt>
                <c:pt idx="7">
                  <c:v>0.13332399800451319</c:v>
                </c:pt>
                <c:pt idx="8">
                  <c:v>3.815418880492507E-2</c:v>
                </c:pt>
                <c:pt idx="9">
                  <c:v>3.5546944947171123E-2</c:v>
                </c:pt>
                <c:pt idx="10">
                  <c:v>-2.5174934732868318E-2</c:v>
                </c:pt>
                <c:pt idx="11">
                  <c:v>2.2539441933910366E-2</c:v>
                </c:pt>
                <c:pt idx="12">
                  <c:v>1.6298666837509478E-2</c:v>
                </c:pt>
                <c:pt idx="13">
                  <c:v>-1.5746692094553677E-2</c:v>
                </c:pt>
                <c:pt idx="14">
                  <c:v>1.783314099429233E-2</c:v>
                </c:pt>
                <c:pt idx="15">
                  <c:v>-5.2632771026296092E-2</c:v>
                </c:pt>
                <c:pt idx="16">
                  <c:v>8.1218794762425786E-3</c:v>
                </c:pt>
                <c:pt idx="17">
                  <c:v>-3.8743438992147446E-2</c:v>
                </c:pt>
                <c:pt idx="18">
                  <c:v>-3.1300051244864957E-2</c:v>
                </c:pt>
                <c:pt idx="19">
                  <c:v>-2.1673344908639876E-2</c:v>
                </c:pt>
                <c:pt idx="20">
                  <c:v>1.3568166021240901E-2</c:v>
                </c:pt>
                <c:pt idx="21">
                  <c:v>2.2538949776422578E-2</c:v>
                </c:pt>
                <c:pt idx="22">
                  <c:v>-0.10441246284887955</c:v>
                </c:pt>
                <c:pt idx="23">
                  <c:v>-3.1840329695992202E-3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836928"/>
        <c:axId val="127838464"/>
      </c:barChart>
      <c:lineChart>
        <c:grouping val="standard"/>
        <c:varyColors val="0"/>
        <c:ser>
          <c:idx val="1"/>
          <c:order val="1"/>
          <c:tx>
            <c:v>UL</c:v>
          </c:tx>
          <c:marker>
            <c:symbol val="none"/>
          </c:marker>
          <c:val>
            <c:numRef>
              <c:f>'AR(1)'!$N$61:$N$84</c:f>
              <c:numCache>
                <c:formatCode>0.00%</c:formatCode>
                <c:ptCount val="24"/>
                <c:pt idx="0">
                  <c:v>8.7740038009611679E-2</c:v>
                </c:pt>
                <c:pt idx="1">
                  <c:v>8.7740038009611679E-2</c:v>
                </c:pt>
                <c:pt idx="2">
                  <c:v>8.7740038009611679E-2</c:v>
                </c:pt>
                <c:pt idx="3">
                  <c:v>8.7740038009611679E-2</c:v>
                </c:pt>
                <c:pt idx="4">
                  <c:v>8.7740038009611679E-2</c:v>
                </c:pt>
                <c:pt idx="5">
                  <c:v>8.7740038009611679E-2</c:v>
                </c:pt>
                <c:pt idx="6">
                  <c:v>8.7740038009611679E-2</c:v>
                </c:pt>
                <c:pt idx="7">
                  <c:v>8.7740038009611679E-2</c:v>
                </c:pt>
                <c:pt idx="8">
                  <c:v>8.7740038009611679E-2</c:v>
                </c:pt>
                <c:pt idx="9">
                  <c:v>8.7740038009611679E-2</c:v>
                </c:pt>
                <c:pt idx="10">
                  <c:v>8.7740038009611679E-2</c:v>
                </c:pt>
                <c:pt idx="11">
                  <c:v>8.7740038009611679E-2</c:v>
                </c:pt>
                <c:pt idx="12">
                  <c:v>8.7740038009611679E-2</c:v>
                </c:pt>
                <c:pt idx="13">
                  <c:v>8.7740038009611679E-2</c:v>
                </c:pt>
                <c:pt idx="14">
                  <c:v>8.7740038009611679E-2</c:v>
                </c:pt>
                <c:pt idx="15">
                  <c:v>8.7740038009611679E-2</c:v>
                </c:pt>
                <c:pt idx="16">
                  <c:v>8.7740038009611679E-2</c:v>
                </c:pt>
                <c:pt idx="17">
                  <c:v>8.7740038009611679E-2</c:v>
                </c:pt>
                <c:pt idx="18">
                  <c:v>8.7740038009611679E-2</c:v>
                </c:pt>
                <c:pt idx="19">
                  <c:v>8.7740038009611679E-2</c:v>
                </c:pt>
                <c:pt idx="20">
                  <c:v>8.7740038009611679E-2</c:v>
                </c:pt>
                <c:pt idx="21">
                  <c:v>8.7740038009611679E-2</c:v>
                </c:pt>
                <c:pt idx="22">
                  <c:v>8.7740038009611679E-2</c:v>
                </c:pt>
                <c:pt idx="23">
                  <c:v>8.7740038009611679E-2</c:v>
                </c:pt>
              </c:numCache>
            </c:numRef>
          </c:val>
          <c:smooth val="0"/>
        </c:ser>
        <c:ser>
          <c:idx val="2"/>
          <c:order val="2"/>
          <c:tx>
            <c:v>LL</c:v>
          </c:tx>
          <c:marker>
            <c:symbol val="none"/>
          </c:marker>
          <c:val>
            <c:numRef>
              <c:f>'AR(1)'!$O$61:$O$84</c:f>
              <c:numCache>
                <c:formatCode>0.00%</c:formatCode>
                <c:ptCount val="24"/>
                <c:pt idx="0">
                  <c:v>-8.7740038009611679E-2</c:v>
                </c:pt>
                <c:pt idx="1">
                  <c:v>-8.7740038009611679E-2</c:v>
                </c:pt>
                <c:pt idx="2">
                  <c:v>-8.7740038009611679E-2</c:v>
                </c:pt>
                <c:pt idx="3">
                  <c:v>-8.7740038009611679E-2</c:v>
                </c:pt>
                <c:pt idx="4">
                  <c:v>-8.7740038009611679E-2</c:v>
                </c:pt>
                <c:pt idx="5">
                  <c:v>-8.7740038009611679E-2</c:v>
                </c:pt>
                <c:pt idx="6">
                  <c:v>-8.7740038009611679E-2</c:v>
                </c:pt>
                <c:pt idx="7">
                  <c:v>-8.7740038009611679E-2</c:v>
                </c:pt>
                <c:pt idx="8">
                  <c:v>-8.7740038009611679E-2</c:v>
                </c:pt>
                <c:pt idx="9">
                  <c:v>-8.7740038009611679E-2</c:v>
                </c:pt>
                <c:pt idx="10">
                  <c:v>-8.7740038009611679E-2</c:v>
                </c:pt>
                <c:pt idx="11">
                  <c:v>-8.7740038009611679E-2</c:v>
                </c:pt>
                <c:pt idx="12">
                  <c:v>-8.7740038009611679E-2</c:v>
                </c:pt>
                <c:pt idx="13">
                  <c:v>-8.7740038009611679E-2</c:v>
                </c:pt>
                <c:pt idx="14">
                  <c:v>-8.7740038009611679E-2</c:v>
                </c:pt>
                <c:pt idx="15">
                  <c:v>-8.7740038009611679E-2</c:v>
                </c:pt>
                <c:pt idx="16">
                  <c:v>-8.7740038009611679E-2</c:v>
                </c:pt>
                <c:pt idx="17">
                  <c:v>-8.7740038009611679E-2</c:v>
                </c:pt>
                <c:pt idx="18">
                  <c:v>-8.7740038009611679E-2</c:v>
                </c:pt>
                <c:pt idx="19">
                  <c:v>-8.7740038009611679E-2</c:v>
                </c:pt>
                <c:pt idx="20">
                  <c:v>-8.7740038009611679E-2</c:v>
                </c:pt>
                <c:pt idx="21">
                  <c:v>-8.7740038009611679E-2</c:v>
                </c:pt>
                <c:pt idx="22">
                  <c:v>-8.7740038009611679E-2</c:v>
                </c:pt>
                <c:pt idx="23">
                  <c:v>-8.7740038009611679E-2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836928"/>
        <c:axId val="127838464"/>
      </c:lineChart>
      <c:catAx>
        <c:axId val="127836928"/>
        <c:scaling>
          <c:orientation val="minMax"/>
        </c:scaling>
        <c:delete val="0"/>
        <c:axPos val="b"/>
        <c:majorTickMark val="out"/>
        <c:minorTickMark val="none"/>
        <c:tickLblPos val="nextTo"/>
        <c:crossAx val="127838464"/>
        <c:crosses val="autoZero"/>
        <c:auto val="1"/>
        <c:lblAlgn val="ctr"/>
        <c:lblOffset val="100"/>
        <c:noMultiLvlLbl val="0"/>
      </c:catAx>
      <c:valAx>
        <c:axId val="127838464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27836928"/>
        <c:crosses val="autoZero"/>
        <c:crossBetween val="between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r"/>
      <c:layout/>
      <c:overlay val="0"/>
    </c:legend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'MA(1)'!$D$9:$D$508</c:f>
              <c:numCache>
                <c:formatCode>0.00</c:formatCode>
                <c:ptCount val="500"/>
                <c:pt idx="0">
                  <c:v>-0.16408008274250541</c:v>
                </c:pt>
                <c:pt idx="1">
                  <c:v>9.6839955893520083E-2</c:v>
                </c:pt>
                <c:pt idx="2">
                  <c:v>0.70415555387199191</c:v>
                </c:pt>
                <c:pt idx="3">
                  <c:v>0.53660735368719081</c:v>
                </c:pt>
                <c:pt idx="4">
                  <c:v>1.1207618345068675</c:v>
                </c:pt>
                <c:pt idx="5">
                  <c:v>0.58673117969066213</c:v>
                </c:pt>
                <c:pt idx="6">
                  <c:v>0.69292403188203688</c:v>
                </c:pt>
                <c:pt idx="7">
                  <c:v>1.6577988284977287</c:v>
                </c:pt>
                <c:pt idx="8">
                  <c:v>0.92467607018065934</c:v>
                </c:pt>
                <c:pt idx="9">
                  <c:v>0.70796158841830481</c:v>
                </c:pt>
                <c:pt idx="10">
                  <c:v>0.81794224609646327</c:v>
                </c:pt>
                <c:pt idx="11">
                  <c:v>-3.3167599160643602E-2</c:v>
                </c:pt>
                <c:pt idx="12">
                  <c:v>-0.24801018774051292</c:v>
                </c:pt>
                <c:pt idx="13">
                  <c:v>-8.5659606824738721E-2</c:v>
                </c:pt>
                <c:pt idx="14">
                  <c:v>0.69076508292696526</c:v>
                </c:pt>
                <c:pt idx="15">
                  <c:v>0.85860461898319351</c:v>
                </c:pt>
                <c:pt idx="16">
                  <c:v>0.99870820234114643</c:v>
                </c:pt>
                <c:pt idx="17">
                  <c:v>1.3648287361603022</c:v>
                </c:pt>
                <c:pt idx="18">
                  <c:v>1.4158247646385898</c:v>
                </c:pt>
                <c:pt idx="19">
                  <c:v>1.0801011276338686</c:v>
                </c:pt>
                <c:pt idx="20">
                  <c:v>0.63530110828275566</c:v>
                </c:pt>
                <c:pt idx="21">
                  <c:v>8.0092173099156339E-2</c:v>
                </c:pt>
                <c:pt idx="22">
                  <c:v>-0.39766434385342475</c:v>
                </c:pt>
                <c:pt idx="23">
                  <c:v>-0.27611127946113895</c:v>
                </c:pt>
                <c:pt idx="24">
                  <c:v>0.16104569081575759</c:v>
                </c:pt>
                <c:pt idx="25">
                  <c:v>0.47339247929357064</c:v>
                </c:pt>
                <c:pt idx="26">
                  <c:v>0.8600613103710153</c:v>
                </c:pt>
                <c:pt idx="27">
                  <c:v>1.1400967000606697</c:v>
                </c:pt>
                <c:pt idx="28">
                  <c:v>1.0449799149983403</c:v>
                </c:pt>
                <c:pt idx="29">
                  <c:v>0.68483691274951475</c:v>
                </c:pt>
                <c:pt idx="30">
                  <c:v>0.37754348534792981</c:v>
                </c:pt>
                <c:pt idx="31">
                  <c:v>0.30392841438235174</c:v>
                </c:pt>
                <c:pt idx="32">
                  <c:v>0.28174844199667215</c:v>
                </c:pt>
                <c:pt idx="33">
                  <c:v>2.956326592741465E-2</c:v>
                </c:pt>
                <c:pt idx="34">
                  <c:v>-0.20541392065801983</c:v>
                </c:pt>
                <c:pt idx="35">
                  <c:v>0.32559318339297916</c:v>
                </c:pt>
                <c:pt idx="36">
                  <c:v>0.54883133922071148</c:v>
                </c:pt>
                <c:pt idx="37">
                  <c:v>0.65950997657101806</c:v>
                </c:pt>
                <c:pt idx="38">
                  <c:v>0.68646972235097969</c:v>
                </c:pt>
                <c:pt idx="39">
                  <c:v>0.94001553442112029</c:v>
                </c:pt>
                <c:pt idx="40">
                  <c:v>1.0228704280490399</c:v>
                </c:pt>
                <c:pt idx="41">
                  <c:v>0.88926979761838232</c:v>
                </c:pt>
                <c:pt idx="42">
                  <c:v>0.65254547729876222</c:v>
                </c:pt>
                <c:pt idx="43">
                  <c:v>0.3120566571288288</c:v>
                </c:pt>
                <c:pt idx="44">
                  <c:v>0.52656546191101783</c:v>
                </c:pt>
                <c:pt idx="45">
                  <c:v>0.94698860254545347</c:v>
                </c:pt>
                <c:pt idx="46">
                  <c:v>0.63575278790800838</c:v>
                </c:pt>
                <c:pt idx="47">
                  <c:v>6.7559234529405265E-2</c:v>
                </c:pt>
                <c:pt idx="48">
                  <c:v>0.53979254630371076</c:v>
                </c:pt>
                <c:pt idx="49">
                  <c:v>0.49460470067652162</c:v>
                </c:pt>
                <c:pt idx="50">
                  <c:v>0.3463636580967126</c:v>
                </c:pt>
                <c:pt idx="51">
                  <c:v>0.33074976111760918</c:v>
                </c:pt>
                <c:pt idx="52">
                  <c:v>0.74737900156742487</c:v>
                </c:pt>
                <c:pt idx="53">
                  <c:v>0.8909325521475786</c:v>
                </c:pt>
                <c:pt idx="54">
                  <c:v>0.52924385398191498</c:v>
                </c:pt>
                <c:pt idx="55">
                  <c:v>0.83374206793172956</c:v>
                </c:pt>
                <c:pt idx="56">
                  <c:v>1.0684447086399063</c:v>
                </c:pt>
                <c:pt idx="57">
                  <c:v>1.0219938511831637</c:v>
                </c:pt>
                <c:pt idx="58">
                  <c:v>0.83741717834663498</c:v>
                </c:pt>
                <c:pt idx="59">
                  <c:v>0.32768638037562575</c:v>
                </c:pt>
                <c:pt idx="60">
                  <c:v>0.69342943578118299</c:v>
                </c:pt>
                <c:pt idx="61">
                  <c:v>0.97389278009375913</c:v>
                </c:pt>
                <c:pt idx="62">
                  <c:v>0.11195706069300781</c:v>
                </c:pt>
                <c:pt idx="63">
                  <c:v>0.38786419243590403</c:v>
                </c:pt>
                <c:pt idx="64">
                  <c:v>0.66036335846252925</c:v>
                </c:pt>
                <c:pt idx="65">
                  <c:v>0.65664361459826093</c:v>
                </c:pt>
                <c:pt idx="66">
                  <c:v>0.48445240226548592</c:v>
                </c:pt>
                <c:pt idx="67">
                  <c:v>0.71987070423980448</c:v>
                </c:pt>
                <c:pt idx="68">
                  <c:v>0.69778421592265139</c:v>
                </c:pt>
                <c:pt idx="69">
                  <c:v>0.71837803534592493</c:v>
                </c:pt>
                <c:pt idx="70">
                  <c:v>0.69231216286608754</c:v>
                </c:pt>
                <c:pt idx="71">
                  <c:v>0.22189401473897657</c:v>
                </c:pt>
                <c:pt idx="72">
                  <c:v>4.9885941370431036E-2</c:v>
                </c:pt>
                <c:pt idx="73">
                  <c:v>-0.11279887236066161</c:v>
                </c:pt>
                <c:pt idx="74">
                  <c:v>0.3169179106652712</c:v>
                </c:pt>
                <c:pt idx="75">
                  <c:v>0.40010046910432318</c:v>
                </c:pt>
                <c:pt idx="76">
                  <c:v>-1.6252483307416021E-2</c:v>
                </c:pt>
                <c:pt idx="77">
                  <c:v>0.50624703257473036</c:v>
                </c:pt>
                <c:pt idx="78">
                  <c:v>0.25593464686552586</c:v>
                </c:pt>
                <c:pt idx="79">
                  <c:v>2.5580761068591668E-2</c:v>
                </c:pt>
                <c:pt idx="80">
                  <c:v>0.46153600238976072</c:v>
                </c:pt>
                <c:pt idx="81">
                  <c:v>0.66946508089963908</c:v>
                </c:pt>
                <c:pt idx="82">
                  <c:v>0.50318123770333945</c:v>
                </c:pt>
                <c:pt idx="83">
                  <c:v>0.36333255354012151</c:v>
                </c:pt>
                <c:pt idx="84">
                  <c:v>0.45037705886387602</c:v>
                </c:pt>
                <c:pt idx="85">
                  <c:v>0.82981565871775353</c:v>
                </c:pt>
                <c:pt idx="86">
                  <c:v>0.47704720869371414</c:v>
                </c:pt>
                <c:pt idx="87">
                  <c:v>0.82787029279030488</c:v>
                </c:pt>
                <c:pt idx="88">
                  <c:v>0.31142700985857819</c:v>
                </c:pt>
                <c:pt idx="89">
                  <c:v>-6.0375536377996558E-2</c:v>
                </c:pt>
                <c:pt idx="90">
                  <c:v>6.5184873386673836E-2</c:v>
                </c:pt>
                <c:pt idx="91">
                  <c:v>-7.4785202499651204E-2</c:v>
                </c:pt>
                <c:pt idx="92">
                  <c:v>0.49497255419750585</c:v>
                </c:pt>
                <c:pt idx="93">
                  <c:v>0.60424437171607182</c:v>
                </c:pt>
                <c:pt idx="94">
                  <c:v>-5.2486474131509087E-2</c:v>
                </c:pt>
                <c:pt idx="95">
                  <c:v>0.4812284414030748</c:v>
                </c:pt>
                <c:pt idx="96">
                  <c:v>0.45889015769607078</c:v>
                </c:pt>
                <c:pt idx="97">
                  <c:v>0.31643421628901097</c:v>
                </c:pt>
                <c:pt idx="98">
                  <c:v>0.44812362833607911</c:v>
                </c:pt>
                <c:pt idx="99">
                  <c:v>0.31976177064994649</c:v>
                </c:pt>
                <c:pt idx="100">
                  <c:v>0.10848450573202811</c:v>
                </c:pt>
                <c:pt idx="101">
                  <c:v>8.0943978865921057E-2</c:v>
                </c:pt>
                <c:pt idx="102">
                  <c:v>-9.5907847776004695E-2</c:v>
                </c:pt>
                <c:pt idx="103">
                  <c:v>5.3246054138997218E-2</c:v>
                </c:pt>
                <c:pt idx="104">
                  <c:v>-3.7102093972464056E-2</c:v>
                </c:pt>
                <c:pt idx="105">
                  <c:v>0.18105361283231472</c:v>
                </c:pt>
                <c:pt idx="106">
                  <c:v>0.22047515353475899</c:v>
                </c:pt>
                <c:pt idx="107">
                  <c:v>-7.7471772177470866E-2</c:v>
                </c:pt>
                <c:pt idx="108">
                  <c:v>0.10049743936696706</c:v>
                </c:pt>
                <c:pt idx="109">
                  <c:v>0.19517909788428539</c:v>
                </c:pt>
                <c:pt idx="110">
                  <c:v>0.34166140662669225</c:v>
                </c:pt>
                <c:pt idx="111">
                  <c:v>1.1755610105825671</c:v>
                </c:pt>
                <c:pt idx="112">
                  <c:v>1.2192048120125516</c:v>
                </c:pt>
                <c:pt idx="113">
                  <c:v>0.91995247467537555</c:v>
                </c:pt>
                <c:pt idx="114">
                  <c:v>0.27794525878979698</c:v>
                </c:pt>
                <c:pt idx="115">
                  <c:v>-0.19782835867944693</c:v>
                </c:pt>
                <c:pt idx="116">
                  <c:v>0.22321056058641814</c:v>
                </c:pt>
                <c:pt idx="117">
                  <c:v>0.44329795104964453</c:v>
                </c:pt>
                <c:pt idx="118">
                  <c:v>0.31093879667695939</c:v>
                </c:pt>
                <c:pt idx="119">
                  <c:v>0.61260719690046173</c:v>
                </c:pt>
                <c:pt idx="120">
                  <c:v>0.89027555614971621</c:v>
                </c:pt>
                <c:pt idx="121">
                  <c:v>0.71907747421250556</c:v>
                </c:pt>
                <c:pt idx="122">
                  <c:v>0.43218992197654971</c:v>
                </c:pt>
                <c:pt idx="123">
                  <c:v>0.80460630571174763</c:v>
                </c:pt>
                <c:pt idx="124">
                  <c:v>0.34990433463549431</c:v>
                </c:pt>
                <c:pt idx="125">
                  <c:v>0.84229860526463618</c:v>
                </c:pt>
                <c:pt idx="126">
                  <c:v>0.32903310325406288</c:v>
                </c:pt>
                <c:pt idx="127">
                  <c:v>0.34744161880828889</c:v>
                </c:pt>
                <c:pt idx="128">
                  <c:v>0.97598226405310529</c:v>
                </c:pt>
                <c:pt idx="129">
                  <c:v>0.78804569162962068</c:v>
                </c:pt>
                <c:pt idx="130">
                  <c:v>0.3375430868233299</c:v>
                </c:pt>
                <c:pt idx="131">
                  <c:v>0.5438773714473415</c:v>
                </c:pt>
                <c:pt idx="132">
                  <c:v>0.85084966186157684</c:v>
                </c:pt>
                <c:pt idx="133">
                  <c:v>0.75947899498950244</c:v>
                </c:pt>
                <c:pt idx="134">
                  <c:v>0.82160148122407795</c:v>
                </c:pt>
                <c:pt idx="135">
                  <c:v>0.89550604703293768</c:v>
                </c:pt>
                <c:pt idx="136">
                  <c:v>0.68009840495595586</c:v>
                </c:pt>
                <c:pt idx="137">
                  <c:v>0.75621573849602952</c:v>
                </c:pt>
                <c:pt idx="138">
                  <c:v>-5.804410879010935E-2</c:v>
                </c:pt>
                <c:pt idx="139">
                  <c:v>-0.33517602118427586</c:v>
                </c:pt>
                <c:pt idx="140">
                  <c:v>0.30839453996276539</c:v>
                </c:pt>
                <c:pt idx="141">
                  <c:v>0.94548737484435441</c:v>
                </c:pt>
                <c:pt idx="142">
                  <c:v>0.77366884031267846</c:v>
                </c:pt>
                <c:pt idx="143">
                  <c:v>0.87267689704652973</c:v>
                </c:pt>
                <c:pt idx="144">
                  <c:v>0.8420325292227423</c:v>
                </c:pt>
                <c:pt idx="145">
                  <c:v>0.42475378655840729</c:v>
                </c:pt>
                <c:pt idx="146">
                  <c:v>0.77121805829467216</c:v>
                </c:pt>
                <c:pt idx="147">
                  <c:v>0.8860070413103297</c:v>
                </c:pt>
                <c:pt idx="148">
                  <c:v>0.37755931411839649</c:v>
                </c:pt>
                <c:pt idx="149">
                  <c:v>0.44877822609921691</c:v>
                </c:pt>
                <c:pt idx="150">
                  <c:v>0.17492910873137085</c:v>
                </c:pt>
                <c:pt idx="151">
                  <c:v>0.27599759327767065</c:v>
                </c:pt>
                <c:pt idx="152">
                  <c:v>0.6107913779860864</c:v>
                </c:pt>
                <c:pt idx="153">
                  <c:v>0.5583192603622803</c:v>
                </c:pt>
                <c:pt idx="154">
                  <c:v>0.26329389938338121</c:v>
                </c:pt>
                <c:pt idx="155">
                  <c:v>-0.18431479880715218</c:v>
                </c:pt>
                <c:pt idx="156">
                  <c:v>0.13198042613133323</c:v>
                </c:pt>
                <c:pt idx="157">
                  <c:v>0.52704838489900652</c:v>
                </c:pt>
                <c:pt idx="158">
                  <c:v>-0.10592581290335334</c:v>
                </c:pt>
                <c:pt idx="159">
                  <c:v>0.25943136136060829</c:v>
                </c:pt>
                <c:pt idx="160">
                  <c:v>0.59327348520765555</c:v>
                </c:pt>
                <c:pt idx="161">
                  <c:v>0.2142715256201102</c:v>
                </c:pt>
                <c:pt idx="162">
                  <c:v>0.32133485397151024</c:v>
                </c:pt>
                <c:pt idx="163">
                  <c:v>0.10003894920148437</c:v>
                </c:pt>
                <c:pt idx="164">
                  <c:v>0.33105812045788152</c:v>
                </c:pt>
                <c:pt idx="165">
                  <c:v>0.15299794666790839</c:v>
                </c:pt>
                <c:pt idx="166">
                  <c:v>0.39565895302818876</c:v>
                </c:pt>
                <c:pt idx="167">
                  <c:v>0.74587705012578853</c:v>
                </c:pt>
                <c:pt idx="168">
                  <c:v>0.50760320183057839</c:v>
                </c:pt>
                <c:pt idx="169">
                  <c:v>0.66776138792666639</c:v>
                </c:pt>
                <c:pt idx="170">
                  <c:v>-2.5410300762208959E-2</c:v>
                </c:pt>
                <c:pt idx="171">
                  <c:v>-0.54167845545546922</c:v>
                </c:pt>
                <c:pt idx="172">
                  <c:v>-0.37797667326202</c:v>
                </c:pt>
                <c:pt idx="173">
                  <c:v>-9.5142245610964127E-2</c:v>
                </c:pt>
                <c:pt idx="174">
                  <c:v>0.15114036552436719</c:v>
                </c:pt>
                <c:pt idx="175">
                  <c:v>0.37470106177401391</c:v>
                </c:pt>
                <c:pt idx="176">
                  <c:v>0.83733802145381464</c:v>
                </c:pt>
                <c:pt idx="177">
                  <c:v>1.2199562458436815</c:v>
                </c:pt>
                <c:pt idx="178">
                  <c:v>1.5723924936719387</c:v>
                </c:pt>
                <c:pt idx="179">
                  <c:v>1.2286224684806479</c:v>
                </c:pt>
                <c:pt idx="180">
                  <c:v>0.29573149082891903</c:v>
                </c:pt>
                <c:pt idx="181">
                  <c:v>0.14662605335755896</c:v>
                </c:pt>
                <c:pt idx="182">
                  <c:v>0.23739715799576491</c:v>
                </c:pt>
                <c:pt idx="183">
                  <c:v>0.3065856745667293</c:v>
                </c:pt>
                <c:pt idx="184">
                  <c:v>0.53526813759377867</c:v>
                </c:pt>
                <c:pt idx="185">
                  <c:v>0.96046378555972023</c:v>
                </c:pt>
                <c:pt idx="186">
                  <c:v>0.78836379652795241</c:v>
                </c:pt>
                <c:pt idx="187">
                  <c:v>0.3851086843172038</c:v>
                </c:pt>
                <c:pt idx="188">
                  <c:v>0.79911249650397531</c:v>
                </c:pt>
                <c:pt idx="189">
                  <c:v>0.91213701325999641</c:v>
                </c:pt>
                <c:pt idx="190">
                  <c:v>0.60468679090772925</c:v>
                </c:pt>
                <c:pt idx="191">
                  <c:v>0.50013428071319677</c:v>
                </c:pt>
                <c:pt idx="192">
                  <c:v>0.65718132788308625</c:v>
                </c:pt>
                <c:pt idx="193">
                  <c:v>0.57102780298825506</c:v>
                </c:pt>
                <c:pt idx="194">
                  <c:v>0.87841233845893529</c:v>
                </c:pt>
                <c:pt idx="195">
                  <c:v>0.84608672416781927</c:v>
                </c:pt>
                <c:pt idx="196">
                  <c:v>0.44411180608767509</c:v>
                </c:pt>
                <c:pt idx="197">
                  <c:v>0.1033658032551657</c:v>
                </c:pt>
                <c:pt idx="198">
                  <c:v>0.1607977390400247</c:v>
                </c:pt>
                <c:pt idx="199">
                  <c:v>0.7515447363885035</c:v>
                </c:pt>
                <c:pt idx="200">
                  <c:v>0.45452812198581533</c:v>
                </c:pt>
                <c:pt idx="201">
                  <c:v>9.7792634855182442E-2</c:v>
                </c:pt>
                <c:pt idx="202">
                  <c:v>0.90738906981218015</c:v>
                </c:pt>
                <c:pt idx="203">
                  <c:v>1.0462187823427858</c:v>
                </c:pt>
                <c:pt idx="204">
                  <c:v>0.46468229599966093</c:v>
                </c:pt>
                <c:pt idx="205">
                  <c:v>0.82695581744602209</c:v>
                </c:pt>
                <c:pt idx="206">
                  <c:v>0.87733062205860957</c:v>
                </c:pt>
                <c:pt idx="207">
                  <c:v>1.4501765993378819</c:v>
                </c:pt>
                <c:pt idx="208">
                  <c:v>0.80685240563047833</c:v>
                </c:pt>
                <c:pt idx="209">
                  <c:v>0.14119705289220902</c:v>
                </c:pt>
                <c:pt idx="210">
                  <c:v>0.43930680984150405</c:v>
                </c:pt>
                <c:pt idx="211">
                  <c:v>0.29043012528385637</c:v>
                </c:pt>
                <c:pt idx="212">
                  <c:v>0.59280722262315777</c:v>
                </c:pt>
                <c:pt idx="213">
                  <c:v>1.2442798614045669</c:v>
                </c:pt>
                <c:pt idx="214">
                  <c:v>1.4981001394846696</c:v>
                </c:pt>
                <c:pt idx="215">
                  <c:v>0.57200878854842907</c:v>
                </c:pt>
                <c:pt idx="216">
                  <c:v>0.33959078397815401</c:v>
                </c:pt>
                <c:pt idx="217">
                  <c:v>0.64722763972941544</c:v>
                </c:pt>
                <c:pt idx="218">
                  <c:v>1.1728737886570531</c:v>
                </c:pt>
                <c:pt idx="219">
                  <c:v>1.2759590665340053</c:v>
                </c:pt>
                <c:pt idx="220">
                  <c:v>0.62762184534501575</c:v>
                </c:pt>
                <c:pt idx="221">
                  <c:v>0.44675072850799058</c:v>
                </c:pt>
                <c:pt idx="222">
                  <c:v>0.40424314906329067</c:v>
                </c:pt>
                <c:pt idx="223">
                  <c:v>0.58436618319069278</c:v>
                </c:pt>
                <c:pt idx="224">
                  <c:v>1.131047935793186</c:v>
                </c:pt>
                <c:pt idx="225">
                  <c:v>0.925619045196304</c:v>
                </c:pt>
                <c:pt idx="226">
                  <c:v>4.060410573207629E-2</c:v>
                </c:pt>
                <c:pt idx="227">
                  <c:v>0.33335308659878615</c:v>
                </c:pt>
                <c:pt idx="228">
                  <c:v>0.74174743186843517</c:v>
                </c:pt>
                <c:pt idx="229">
                  <c:v>1.094424952159188</c:v>
                </c:pt>
                <c:pt idx="230">
                  <c:v>0.85436196069871384</c:v>
                </c:pt>
                <c:pt idx="231">
                  <c:v>0.16700245413395587</c:v>
                </c:pt>
                <c:pt idx="232">
                  <c:v>0.86102798073920661</c:v>
                </c:pt>
                <c:pt idx="233">
                  <c:v>0.48798404734035616</c:v>
                </c:pt>
                <c:pt idx="234">
                  <c:v>0.24321101039518778</c:v>
                </c:pt>
                <c:pt idx="235">
                  <c:v>0.42474146817799879</c:v>
                </c:pt>
                <c:pt idx="236">
                  <c:v>0.90295897718505569</c:v>
                </c:pt>
                <c:pt idx="237">
                  <c:v>0.83260553170220042</c:v>
                </c:pt>
                <c:pt idx="238">
                  <c:v>0.48990617810588588</c:v>
                </c:pt>
                <c:pt idx="239">
                  <c:v>0.45917370781866551</c:v>
                </c:pt>
                <c:pt idx="240">
                  <c:v>0.53039680333681805</c:v>
                </c:pt>
                <c:pt idx="241">
                  <c:v>0.3098986504754957</c:v>
                </c:pt>
                <c:pt idx="242">
                  <c:v>0.39301536283958172</c:v>
                </c:pt>
                <c:pt idx="243">
                  <c:v>0.28584146812638334</c:v>
                </c:pt>
                <c:pt idx="244">
                  <c:v>-0.11930322833733942</c:v>
                </c:pt>
                <c:pt idx="245">
                  <c:v>7.8331000900492026E-2</c:v>
                </c:pt>
                <c:pt idx="246">
                  <c:v>0.65679647273072583</c:v>
                </c:pt>
                <c:pt idx="247">
                  <c:v>0.48579768885807328</c:v>
                </c:pt>
                <c:pt idx="248">
                  <c:v>-4.6931860117288282E-2</c:v>
                </c:pt>
                <c:pt idx="249">
                  <c:v>0.19877901754326438</c:v>
                </c:pt>
                <c:pt idx="250">
                  <c:v>0.30610676060622821</c:v>
                </c:pt>
                <c:pt idx="251">
                  <c:v>1.0091334510326304</c:v>
                </c:pt>
                <c:pt idx="252">
                  <c:v>0.42760751981317491</c:v>
                </c:pt>
                <c:pt idx="253">
                  <c:v>0.34197171673080667</c:v>
                </c:pt>
                <c:pt idx="254">
                  <c:v>0.93588451972858533</c:v>
                </c:pt>
                <c:pt idx="255">
                  <c:v>0.95541958369915125</c:v>
                </c:pt>
                <c:pt idx="256">
                  <c:v>0.42776057075722596</c:v>
                </c:pt>
                <c:pt idx="257">
                  <c:v>0.66406252637722729</c:v>
                </c:pt>
                <c:pt idx="258">
                  <c:v>0.64883286341059287</c:v>
                </c:pt>
                <c:pt idx="259">
                  <c:v>0.3175062185125147</c:v>
                </c:pt>
                <c:pt idx="260">
                  <c:v>0.28007703575438914</c:v>
                </c:pt>
                <c:pt idx="261">
                  <c:v>0.15660533773984381</c:v>
                </c:pt>
                <c:pt idx="262">
                  <c:v>0.24523962482700218</c:v>
                </c:pt>
                <c:pt idx="263">
                  <c:v>0.94802719926614254</c:v>
                </c:pt>
                <c:pt idx="264">
                  <c:v>0.91646534601996621</c:v>
                </c:pt>
                <c:pt idx="265">
                  <c:v>0.24536924629404122</c:v>
                </c:pt>
                <c:pt idx="266">
                  <c:v>0.18195787853069842</c:v>
                </c:pt>
                <c:pt idx="267">
                  <c:v>0.43161077176854251</c:v>
                </c:pt>
                <c:pt idx="268">
                  <c:v>0.6821484569091758</c:v>
                </c:pt>
                <c:pt idx="269">
                  <c:v>0.92754129225974369</c:v>
                </c:pt>
                <c:pt idx="270">
                  <c:v>0.65709262042990002</c:v>
                </c:pt>
                <c:pt idx="271">
                  <c:v>0.59021249375853424</c:v>
                </c:pt>
                <c:pt idx="272">
                  <c:v>1.2582437071613572</c:v>
                </c:pt>
                <c:pt idx="273">
                  <c:v>0.8956631688871135</c:v>
                </c:pt>
                <c:pt idx="274">
                  <c:v>-0.29097633911238741</c:v>
                </c:pt>
                <c:pt idx="275">
                  <c:v>-0.33464647747290804</c:v>
                </c:pt>
                <c:pt idx="276">
                  <c:v>0.60087090557421963</c:v>
                </c:pt>
                <c:pt idx="277">
                  <c:v>1.2156732987914962</c:v>
                </c:pt>
                <c:pt idx="278">
                  <c:v>0.94888120681906074</c:v>
                </c:pt>
                <c:pt idx="279">
                  <c:v>0.38052244312900008</c:v>
                </c:pt>
                <c:pt idx="280">
                  <c:v>2.0055969945719732E-2</c:v>
                </c:pt>
                <c:pt idx="281">
                  <c:v>0.21783065208298846</c:v>
                </c:pt>
                <c:pt idx="282">
                  <c:v>0.85246154510176175</c:v>
                </c:pt>
                <c:pt idx="283">
                  <c:v>0.60892793815111201</c:v>
                </c:pt>
                <c:pt idx="284">
                  <c:v>0.25490798073546672</c:v>
                </c:pt>
                <c:pt idx="285">
                  <c:v>0.42697333220124117</c:v>
                </c:pt>
                <c:pt idx="286">
                  <c:v>0.62123149532617084</c:v>
                </c:pt>
                <c:pt idx="287">
                  <c:v>1.1258081040221259</c:v>
                </c:pt>
                <c:pt idx="288">
                  <c:v>0.49442867406859481</c:v>
                </c:pt>
                <c:pt idx="289">
                  <c:v>0.29189963502288097</c:v>
                </c:pt>
                <c:pt idx="290">
                  <c:v>0.40504641680364695</c:v>
                </c:pt>
                <c:pt idx="291">
                  <c:v>0.393128745786055</c:v>
                </c:pt>
                <c:pt idx="292">
                  <c:v>0.44431662627674262</c:v>
                </c:pt>
                <c:pt idx="293">
                  <c:v>2.712086196764979E-2</c:v>
                </c:pt>
                <c:pt idx="294">
                  <c:v>0.37601340779629139</c:v>
                </c:pt>
                <c:pt idx="295">
                  <c:v>0.68941247823814089</c:v>
                </c:pt>
                <c:pt idx="296">
                  <c:v>0.50336975903363224</c:v>
                </c:pt>
                <c:pt idx="297">
                  <c:v>0.40076364798505626</c:v>
                </c:pt>
                <c:pt idx="298">
                  <c:v>0.79146263611148016</c:v>
                </c:pt>
                <c:pt idx="299">
                  <c:v>1.1438404008210608</c:v>
                </c:pt>
                <c:pt idx="300">
                  <c:v>0.84421479979412872</c:v>
                </c:pt>
                <c:pt idx="301">
                  <c:v>0.47656477282868237</c:v>
                </c:pt>
                <c:pt idx="302">
                  <c:v>0.30210032368812711</c:v>
                </c:pt>
                <c:pt idx="303">
                  <c:v>0.16466445769520605</c:v>
                </c:pt>
                <c:pt idx="304">
                  <c:v>0.67932131902448134</c:v>
                </c:pt>
                <c:pt idx="305">
                  <c:v>0.87343715630579521</c:v>
                </c:pt>
                <c:pt idx="306">
                  <c:v>0.75199847923351282</c:v>
                </c:pt>
                <c:pt idx="307">
                  <c:v>0.83206062731186159</c:v>
                </c:pt>
                <c:pt idx="308">
                  <c:v>0.4679400869929855</c:v>
                </c:pt>
                <c:pt idx="309">
                  <c:v>0.53683702707336112</c:v>
                </c:pt>
                <c:pt idx="310">
                  <c:v>1.0126976467494664</c:v>
                </c:pt>
                <c:pt idx="311">
                  <c:v>0.55634933225918282</c:v>
                </c:pt>
                <c:pt idx="312">
                  <c:v>0.36056901224827803</c:v>
                </c:pt>
                <c:pt idx="313">
                  <c:v>0.44226195567044435</c:v>
                </c:pt>
                <c:pt idx="314">
                  <c:v>0.31922314512643202</c:v>
                </c:pt>
                <c:pt idx="315">
                  <c:v>0.59704119260649313</c:v>
                </c:pt>
                <c:pt idx="316">
                  <c:v>0.80544872943913914</c:v>
                </c:pt>
                <c:pt idx="317">
                  <c:v>0.67816425077903331</c:v>
                </c:pt>
                <c:pt idx="318">
                  <c:v>0.85746744732201297</c:v>
                </c:pt>
                <c:pt idx="319">
                  <c:v>0.46013632785293868</c:v>
                </c:pt>
                <c:pt idx="320">
                  <c:v>0.7950093879345782</c:v>
                </c:pt>
                <c:pt idx="321">
                  <c:v>0.35236703484865201</c:v>
                </c:pt>
                <c:pt idx="322">
                  <c:v>-0.15408458485843479</c:v>
                </c:pt>
                <c:pt idx="323">
                  <c:v>0.30081623827977094</c:v>
                </c:pt>
                <c:pt idx="324">
                  <c:v>0.19336347753246896</c:v>
                </c:pt>
                <c:pt idx="325">
                  <c:v>0.10964418638956078</c:v>
                </c:pt>
                <c:pt idx="326">
                  <c:v>0.430245146161578</c:v>
                </c:pt>
                <c:pt idx="327">
                  <c:v>9.0362213688896964E-2</c:v>
                </c:pt>
                <c:pt idx="328">
                  <c:v>0.31980705120101793</c:v>
                </c:pt>
                <c:pt idx="329">
                  <c:v>0.8098806943539687</c:v>
                </c:pt>
                <c:pt idx="330">
                  <c:v>0.6499346167277652</c:v>
                </c:pt>
                <c:pt idx="331">
                  <c:v>0.59037611884900276</c:v>
                </c:pt>
                <c:pt idx="332">
                  <c:v>0.64621755487070631</c:v>
                </c:pt>
                <c:pt idx="333">
                  <c:v>0.29407163159476318</c:v>
                </c:pt>
                <c:pt idx="334">
                  <c:v>0.25587657166490607</c:v>
                </c:pt>
                <c:pt idx="335">
                  <c:v>0.45263124852970427</c:v>
                </c:pt>
                <c:pt idx="336">
                  <c:v>0.39158145888415857</c:v>
                </c:pt>
                <c:pt idx="337">
                  <c:v>0.75608197875992589</c:v>
                </c:pt>
                <c:pt idx="338">
                  <c:v>0.65353315997753736</c:v>
                </c:pt>
                <c:pt idx="339">
                  <c:v>1.2340989164748573E-2</c:v>
                </c:pt>
                <c:pt idx="340">
                  <c:v>0.2294810352358925</c:v>
                </c:pt>
                <c:pt idx="341">
                  <c:v>0.19834426558930546</c:v>
                </c:pt>
                <c:pt idx="342">
                  <c:v>0.16291036871488929</c:v>
                </c:pt>
                <c:pt idx="343">
                  <c:v>8.9455476348412166E-2</c:v>
                </c:pt>
                <c:pt idx="344">
                  <c:v>0.4151574474696364</c:v>
                </c:pt>
                <c:pt idx="345">
                  <c:v>0.49058424529006206</c:v>
                </c:pt>
                <c:pt idx="346">
                  <c:v>0.81678419869829666</c:v>
                </c:pt>
                <c:pt idx="347">
                  <c:v>0.77093171115478909</c:v>
                </c:pt>
                <c:pt idx="348">
                  <c:v>0.84474616325689988</c:v>
                </c:pt>
                <c:pt idx="349">
                  <c:v>0.43387009888259193</c:v>
                </c:pt>
                <c:pt idx="350">
                  <c:v>0.89083931666919491</c:v>
                </c:pt>
                <c:pt idx="351">
                  <c:v>0.70766653853490014</c:v>
                </c:pt>
                <c:pt idx="352">
                  <c:v>0.51912202463477453</c:v>
                </c:pt>
                <c:pt idx="353">
                  <c:v>0.71165690974047946</c:v>
                </c:pt>
                <c:pt idx="354">
                  <c:v>0.11795799482738972</c:v>
                </c:pt>
                <c:pt idx="355">
                  <c:v>-0.18951909739941636</c:v>
                </c:pt>
                <c:pt idx="356">
                  <c:v>0.46685453593185178</c:v>
                </c:pt>
                <c:pt idx="357">
                  <c:v>0.30931858878744695</c:v>
                </c:pt>
                <c:pt idx="358">
                  <c:v>0.14788460211476309</c:v>
                </c:pt>
                <c:pt idx="359">
                  <c:v>0.22599179118782903</c:v>
                </c:pt>
                <c:pt idx="360">
                  <c:v>1.1776991183589467</c:v>
                </c:pt>
                <c:pt idx="361">
                  <c:v>0.84799920841264487</c:v>
                </c:pt>
                <c:pt idx="362">
                  <c:v>0.36605438777589983</c:v>
                </c:pt>
                <c:pt idx="363">
                  <c:v>1.1129548934365823</c:v>
                </c:pt>
                <c:pt idx="364">
                  <c:v>0.40893929086552117</c:v>
                </c:pt>
                <c:pt idx="365">
                  <c:v>0.29636181713096738</c:v>
                </c:pt>
                <c:pt idx="366">
                  <c:v>0.5823146175290026</c:v>
                </c:pt>
                <c:pt idx="367">
                  <c:v>0.582471464275368</c:v>
                </c:pt>
                <c:pt idx="368">
                  <c:v>0.37544349682492584</c:v>
                </c:pt>
                <c:pt idx="369">
                  <c:v>0.66046989885000285</c:v>
                </c:pt>
                <c:pt idx="370">
                  <c:v>0.91952684211700064</c:v>
                </c:pt>
                <c:pt idx="371">
                  <c:v>0.52267249651369152</c:v>
                </c:pt>
                <c:pt idx="372">
                  <c:v>2.9043500306576264E-2</c:v>
                </c:pt>
                <c:pt idx="373">
                  <c:v>3.4158626389900637E-2</c:v>
                </c:pt>
                <c:pt idx="374">
                  <c:v>7.2490408579065024E-2</c:v>
                </c:pt>
                <c:pt idx="375">
                  <c:v>0.44278321856208369</c:v>
                </c:pt>
                <c:pt idx="376">
                  <c:v>0.77744194045669146</c:v>
                </c:pt>
                <c:pt idx="377">
                  <c:v>0.43877991544554223</c:v>
                </c:pt>
                <c:pt idx="378">
                  <c:v>0.73997903127027231</c:v>
                </c:pt>
                <c:pt idx="379">
                  <c:v>0.22707433427721513</c:v>
                </c:pt>
                <c:pt idx="380">
                  <c:v>0.22902702954124837</c:v>
                </c:pt>
                <c:pt idx="381">
                  <c:v>1.9426867313287688E-2</c:v>
                </c:pt>
                <c:pt idx="382">
                  <c:v>0.52181464632224839</c:v>
                </c:pt>
                <c:pt idx="383">
                  <c:v>0.88962244479046737</c:v>
                </c:pt>
                <c:pt idx="384">
                  <c:v>3.06130174840471E-2</c:v>
                </c:pt>
                <c:pt idx="385">
                  <c:v>0.24772879409564996</c:v>
                </c:pt>
                <c:pt idx="386">
                  <c:v>0.33335553767907405</c:v>
                </c:pt>
                <c:pt idx="387">
                  <c:v>-1.090142867411853E-2</c:v>
                </c:pt>
                <c:pt idx="388">
                  <c:v>0.55886988809257987</c:v>
                </c:pt>
                <c:pt idx="389">
                  <c:v>0.58708464721361164</c:v>
                </c:pt>
                <c:pt idx="390">
                  <c:v>-0.23929302629865401</c:v>
                </c:pt>
                <c:pt idx="391">
                  <c:v>0.23202639807728606</c:v>
                </c:pt>
                <c:pt idx="392">
                  <c:v>0.94698605445546913</c:v>
                </c:pt>
                <c:pt idx="393">
                  <c:v>0.96743481983786661</c:v>
                </c:pt>
                <c:pt idx="394">
                  <c:v>0.41224120911515311</c:v>
                </c:pt>
                <c:pt idx="395">
                  <c:v>0.38677440506092964</c:v>
                </c:pt>
                <c:pt idx="396">
                  <c:v>0.38858752038626232</c:v>
                </c:pt>
                <c:pt idx="397">
                  <c:v>0.96217913200906291</c:v>
                </c:pt>
                <c:pt idx="398">
                  <c:v>0.94257605952778745</c:v>
                </c:pt>
                <c:pt idx="399">
                  <c:v>0.57823695355502625</c:v>
                </c:pt>
                <c:pt idx="400">
                  <c:v>-0.18365609756220369</c:v>
                </c:pt>
                <c:pt idx="401">
                  <c:v>-7.7052284659629789E-3</c:v>
                </c:pt>
                <c:pt idx="402">
                  <c:v>0.37854843621533174</c:v>
                </c:pt>
                <c:pt idx="403">
                  <c:v>6.8410134318087845E-2</c:v>
                </c:pt>
                <c:pt idx="404">
                  <c:v>0.25704715933373778</c:v>
                </c:pt>
                <c:pt idx="405">
                  <c:v>0.5881161368499318</c:v>
                </c:pt>
                <c:pt idx="406">
                  <c:v>0.98132255231816035</c:v>
                </c:pt>
                <c:pt idx="407">
                  <c:v>0.7126436535784606</c:v>
                </c:pt>
                <c:pt idx="408">
                  <c:v>0.33000846613066626</c:v>
                </c:pt>
                <c:pt idx="409">
                  <c:v>0.1573616749477047</c:v>
                </c:pt>
                <c:pt idx="410">
                  <c:v>0.27368298705320476</c:v>
                </c:pt>
                <c:pt idx="411">
                  <c:v>0.1396296538185236</c:v>
                </c:pt>
                <c:pt idx="412">
                  <c:v>0.78439221755250277</c:v>
                </c:pt>
                <c:pt idx="413">
                  <c:v>0.89017631574754885</c:v>
                </c:pt>
                <c:pt idx="414">
                  <c:v>1.0688076474201504</c:v>
                </c:pt>
                <c:pt idx="415">
                  <c:v>1.0605055147285043</c:v>
                </c:pt>
                <c:pt idx="416">
                  <c:v>0.34927339058299806</c:v>
                </c:pt>
                <c:pt idx="417">
                  <c:v>0.38368364569961899</c:v>
                </c:pt>
                <c:pt idx="418">
                  <c:v>0.58821853117499379</c:v>
                </c:pt>
                <c:pt idx="419">
                  <c:v>0.80195003373186768</c:v>
                </c:pt>
                <c:pt idx="420">
                  <c:v>1.1834530174359321</c:v>
                </c:pt>
                <c:pt idx="421">
                  <c:v>0.68388542028262878</c:v>
                </c:pt>
                <c:pt idx="422">
                  <c:v>0.64211977227136952</c:v>
                </c:pt>
                <c:pt idx="423">
                  <c:v>1.1097072438787028</c:v>
                </c:pt>
                <c:pt idx="424">
                  <c:v>0.64353802570026941</c:v>
                </c:pt>
                <c:pt idx="425">
                  <c:v>0.40379675719666136</c:v>
                </c:pt>
                <c:pt idx="426">
                  <c:v>0.58193257748194072</c:v>
                </c:pt>
                <c:pt idx="427">
                  <c:v>0.44778771687018221</c:v>
                </c:pt>
                <c:pt idx="428">
                  <c:v>0.84514149926921878</c:v>
                </c:pt>
                <c:pt idx="429">
                  <c:v>0.87040369831544684</c:v>
                </c:pt>
                <c:pt idx="430">
                  <c:v>0.29235602299860936</c:v>
                </c:pt>
                <c:pt idx="431">
                  <c:v>-0.33128150656767597</c:v>
                </c:pt>
                <c:pt idx="432">
                  <c:v>0.22179596016010852</c:v>
                </c:pt>
                <c:pt idx="433">
                  <c:v>0.83134888862390177</c:v>
                </c:pt>
                <c:pt idx="434">
                  <c:v>0.74403642493198874</c:v>
                </c:pt>
                <c:pt idx="435">
                  <c:v>0.38630448976242604</c:v>
                </c:pt>
                <c:pt idx="436">
                  <c:v>0.34773163731039464</c:v>
                </c:pt>
                <c:pt idx="437">
                  <c:v>0.32983323904289596</c:v>
                </c:pt>
                <c:pt idx="438">
                  <c:v>0.46974807446848976</c:v>
                </c:pt>
                <c:pt idx="439">
                  <c:v>0.58305581586931188</c:v>
                </c:pt>
                <c:pt idx="440">
                  <c:v>1.1589786269282594</c:v>
                </c:pt>
                <c:pt idx="441">
                  <c:v>0.66449178047371504</c:v>
                </c:pt>
                <c:pt idx="442">
                  <c:v>0.40918904724058491</c:v>
                </c:pt>
                <c:pt idx="443">
                  <c:v>0.84873057957001208</c:v>
                </c:pt>
                <c:pt idx="444">
                  <c:v>1.3878264316310716</c:v>
                </c:pt>
                <c:pt idx="445">
                  <c:v>0.99546587834197531</c:v>
                </c:pt>
                <c:pt idx="446">
                  <c:v>0.82170652429859348</c:v>
                </c:pt>
                <c:pt idx="447">
                  <c:v>0.79407284534030687</c:v>
                </c:pt>
                <c:pt idx="448">
                  <c:v>0.14384120678548562</c:v>
                </c:pt>
                <c:pt idx="449">
                  <c:v>0.54964688874735668</c:v>
                </c:pt>
                <c:pt idx="450">
                  <c:v>0.20963345101563879</c:v>
                </c:pt>
                <c:pt idx="451">
                  <c:v>0.24974366394557768</c:v>
                </c:pt>
                <c:pt idx="452">
                  <c:v>1.0071037942559506</c:v>
                </c:pt>
                <c:pt idx="453">
                  <c:v>1.0749907989515761</c:v>
                </c:pt>
                <c:pt idx="454">
                  <c:v>0.62861935063657337</c:v>
                </c:pt>
                <c:pt idx="455">
                  <c:v>1.1077251512537367</c:v>
                </c:pt>
                <c:pt idx="456">
                  <c:v>0.49578723548593889</c:v>
                </c:pt>
                <c:pt idx="457">
                  <c:v>0.15702935720199748</c:v>
                </c:pt>
                <c:pt idx="458">
                  <c:v>0.70015567410990742</c:v>
                </c:pt>
                <c:pt idx="459">
                  <c:v>0.63384656119749427</c:v>
                </c:pt>
                <c:pt idx="460">
                  <c:v>0.58179246002928964</c:v>
                </c:pt>
                <c:pt idx="461">
                  <c:v>0.72149643490361193</c:v>
                </c:pt>
                <c:pt idx="462">
                  <c:v>0.44924650069637595</c:v>
                </c:pt>
                <c:pt idx="463">
                  <c:v>0.3678763552747793</c:v>
                </c:pt>
                <c:pt idx="464">
                  <c:v>0.18510312818549529</c:v>
                </c:pt>
                <c:pt idx="465">
                  <c:v>0.35453876565131509</c:v>
                </c:pt>
                <c:pt idx="466">
                  <c:v>1.1515947014122383</c:v>
                </c:pt>
                <c:pt idx="467">
                  <c:v>1.3265127864082162</c:v>
                </c:pt>
                <c:pt idx="468">
                  <c:v>1.1259386212927178</c:v>
                </c:pt>
                <c:pt idx="469">
                  <c:v>1.2226354861225803</c:v>
                </c:pt>
                <c:pt idx="470">
                  <c:v>0.91874355183613154</c:v>
                </c:pt>
                <c:pt idx="471">
                  <c:v>0.29325774963448847</c:v>
                </c:pt>
                <c:pt idx="472">
                  <c:v>0.44245845541313966</c:v>
                </c:pt>
                <c:pt idx="473">
                  <c:v>0.44107019101086908</c:v>
                </c:pt>
                <c:pt idx="474">
                  <c:v>0.35961533902721804</c:v>
                </c:pt>
                <c:pt idx="475">
                  <c:v>0.40705577756206751</c:v>
                </c:pt>
                <c:pt idx="476">
                  <c:v>-0.16076779753177695</c:v>
                </c:pt>
                <c:pt idx="477">
                  <c:v>-6.403318202612443E-2</c:v>
                </c:pt>
                <c:pt idx="478">
                  <c:v>0.56068853124724183</c:v>
                </c:pt>
                <c:pt idx="479">
                  <c:v>0.29017281598454642</c:v>
                </c:pt>
                <c:pt idx="480">
                  <c:v>0.16046220268832703</c:v>
                </c:pt>
                <c:pt idx="481">
                  <c:v>0.89162526862706448</c:v>
                </c:pt>
                <c:pt idx="482">
                  <c:v>0.83556763253231037</c:v>
                </c:pt>
                <c:pt idx="483">
                  <c:v>0.41719846626837875</c:v>
                </c:pt>
                <c:pt idx="484">
                  <c:v>0.60521168182788943</c:v>
                </c:pt>
                <c:pt idx="485">
                  <c:v>0.46219271171185516</c:v>
                </c:pt>
                <c:pt idx="486">
                  <c:v>0.88865497318764874</c:v>
                </c:pt>
                <c:pt idx="487">
                  <c:v>1.1934251072475783</c:v>
                </c:pt>
                <c:pt idx="488">
                  <c:v>0.76060885086512597</c:v>
                </c:pt>
                <c:pt idx="489">
                  <c:v>0.72830500734841186</c:v>
                </c:pt>
                <c:pt idx="490">
                  <c:v>0.74732760912878826</c:v>
                </c:pt>
                <c:pt idx="491">
                  <c:v>0.48263651286228682</c:v>
                </c:pt>
                <c:pt idx="492">
                  <c:v>0.26403709213113491</c:v>
                </c:pt>
                <c:pt idx="493">
                  <c:v>0.76139757726873247</c:v>
                </c:pt>
                <c:pt idx="494">
                  <c:v>0.51300154999308978</c:v>
                </c:pt>
                <c:pt idx="495">
                  <c:v>8.5492123025919131E-2</c:v>
                </c:pt>
                <c:pt idx="496">
                  <c:v>0.53031631573858828</c:v>
                </c:pt>
                <c:pt idx="497">
                  <c:v>1.2035856034679913</c:v>
                </c:pt>
                <c:pt idx="498">
                  <c:v>1.0371498312776521</c:v>
                </c:pt>
                <c:pt idx="499">
                  <c:v>0.55466400494689705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841408"/>
        <c:axId val="125842944"/>
      </c:lineChart>
      <c:lineChart>
        <c:grouping val="standard"/>
        <c:varyColors val="0"/>
        <c:ser>
          <c:idx val="1"/>
          <c:order val="1"/>
          <c:tx>
            <c:v>MA(2)</c:v>
          </c:tx>
          <c:marker>
            <c:symbol val="none"/>
          </c:marker>
          <c:val>
            <c:numRef>
              <c:f>'MA(1)'!$E$9:$E$508</c:f>
              <c:numCache>
                <c:formatCode>0.00</c:formatCode>
                <c:ptCount val="500"/>
                <c:pt idx="0">
                  <c:v>3.5919917257494549E-2</c:v>
                </c:pt>
                <c:pt idx="1">
                  <c:v>0.42965597244202108</c:v>
                </c:pt>
                <c:pt idx="2">
                  <c:v>0.62618431801233498</c:v>
                </c:pt>
                <c:pt idx="3">
                  <c:v>0.72909209037196032</c:v>
                </c:pt>
                <c:pt idx="4">
                  <c:v>1.4003632696388875</c:v>
                </c:pt>
                <c:pt idx="5">
                  <c:v>0.62150074967175095</c:v>
                </c:pt>
                <c:pt idx="6">
                  <c:v>1.2395438307598892</c:v>
                </c:pt>
                <c:pt idx="7">
                  <c:v>1.6112726347830892</c:v>
                </c:pt>
                <c:pt idx="8">
                  <c:v>1.1428542528341759</c:v>
                </c:pt>
                <c:pt idx="9">
                  <c:v>1.2734211779238029</c:v>
                </c:pt>
                <c:pt idx="10">
                  <c:v>0.89039864383121736</c:v>
                </c:pt>
                <c:pt idx="11">
                  <c:v>0.27570910857305786</c:v>
                </c:pt>
                <c:pt idx="12">
                  <c:v>0.10958653511661004</c:v>
                </c:pt>
                <c:pt idx="13">
                  <c:v>-5.9642314940879765E-2</c:v>
                </c:pt>
                <c:pt idx="14">
                  <c:v>0.83048082487700658</c:v>
                </c:pt>
                <c:pt idx="15">
                  <c:v>0.82838674030287596</c:v>
                </c:pt>
                <c:pt idx="16">
                  <c:v>1.364445826791516</c:v>
                </c:pt>
                <c:pt idx="17">
                  <c:v>1.4925126061700917</c:v>
                </c:pt>
                <c:pt idx="18">
                  <c:v>1.6929635893361352</c:v>
                </c:pt>
                <c:pt idx="19">
                  <c:v>1.3888704918819896</c:v>
                </c:pt>
                <c:pt idx="20">
                  <c:v>1.0094722336377331</c:v>
                </c:pt>
                <c:pt idx="21">
                  <c:v>0.36315261474766841</c:v>
                </c:pt>
                <c:pt idx="22">
                  <c:v>-0.11770464431411229</c:v>
                </c:pt>
                <c:pt idx="23">
                  <c:v>-0.12051333112831034</c:v>
                </c:pt>
                <c:pt idx="24">
                  <c:v>0.18828364533363529</c:v>
                </c:pt>
                <c:pt idx="25">
                  <c:v>0.55167226118344892</c:v>
                </c:pt>
                <c:pt idx="26">
                  <c:v>1.0150052435156891</c:v>
                </c:pt>
                <c:pt idx="27">
                  <c:v>1.2889806765026228</c:v>
                </c:pt>
                <c:pt idx="28">
                  <c:v>1.2967663156252451</c:v>
                </c:pt>
                <c:pt idx="29">
                  <c:v>0.99562912933528114</c:v>
                </c:pt>
                <c:pt idx="30">
                  <c:v>0.68101351718732639</c:v>
                </c:pt>
                <c:pt idx="31">
                  <c:v>0.52992546012499397</c:v>
                </c:pt>
                <c:pt idx="32">
                  <c:v>0.45378222123952416</c:v>
                </c:pt>
                <c:pt idx="33">
                  <c:v>0.2143612978110245</c:v>
                </c:pt>
                <c:pt idx="34">
                  <c:v>1.2014180636639143E-2</c:v>
                </c:pt>
                <c:pt idx="35">
                  <c:v>0.46630160298928747</c:v>
                </c:pt>
                <c:pt idx="36">
                  <c:v>0.54305124056149157</c:v>
                </c:pt>
                <c:pt idx="37">
                  <c:v>0.92402705114552131</c:v>
                </c:pt>
                <c:pt idx="38">
                  <c:v>0.82893831052290834</c:v>
                </c:pt>
                <c:pt idx="39">
                  <c:v>1.2067975688589816</c:v>
                </c:pt>
                <c:pt idx="40">
                  <c:v>1.1627077859987047</c:v>
                </c:pt>
                <c:pt idx="41">
                  <c:v>1.202815775212257</c:v>
                </c:pt>
                <c:pt idx="42">
                  <c:v>0.90435750467898934</c:v>
                </c:pt>
                <c:pt idx="43">
                  <c:v>0.60098706155027015</c:v>
                </c:pt>
                <c:pt idx="44">
                  <c:v>0.76292103830974778</c:v>
                </c:pt>
                <c:pt idx="45">
                  <c:v>1.0410492695356703</c:v>
                </c:pt>
                <c:pt idx="46">
                  <c:v>0.83113878527017293</c:v>
                </c:pt>
                <c:pt idx="47">
                  <c:v>0.42243391981246969</c:v>
                </c:pt>
                <c:pt idx="48">
                  <c:v>0.77216953486288786</c:v>
                </c:pt>
                <c:pt idx="49">
                  <c:v>0.49100599323611749</c:v>
                </c:pt>
                <c:pt idx="50">
                  <c:v>0.70587883169117527</c:v>
                </c:pt>
                <c:pt idx="51">
                  <c:v>0.44765828825275134</c:v>
                </c:pt>
                <c:pt idx="52">
                  <c:v>0.9779385435879886</c:v>
                </c:pt>
                <c:pt idx="53">
                  <c:v>0.95236497686674271</c:v>
                </c:pt>
                <c:pt idx="54">
                  <c:v>0.84700624687595427</c:v>
                </c:pt>
                <c:pt idx="55">
                  <c:v>1.1018326429685505</c:v>
                </c:pt>
                <c:pt idx="56">
                  <c:v>1.1657304341205514</c:v>
                </c:pt>
                <c:pt idx="57">
                  <c:v>1.3137017287914226</c:v>
                </c:pt>
                <c:pt idx="58">
                  <c:v>1.0962007772401836</c:v>
                </c:pt>
                <c:pt idx="59">
                  <c:v>0.6278519659540801</c:v>
                </c:pt>
                <c:pt idx="60">
                  <c:v>0.99274312113979368</c:v>
                </c:pt>
                <c:pt idx="61">
                  <c:v>0.99676186533674527</c:v>
                </c:pt>
                <c:pt idx="62">
                  <c:v>0.41854191931663887</c:v>
                </c:pt>
                <c:pt idx="63">
                  <c:v>0.7804204912982643</c:v>
                </c:pt>
                <c:pt idx="64">
                  <c:v>0.59278393504889926</c:v>
                </c:pt>
                <c:pt idx="65">
                  <c:v>0.96702221626965756</c:v>
                </c:pt>
                <c:pt idx="66">
                  <c:v>0.64000400156086756</c:v>
                </c:pt>
                <c:pt idx="67">
                  <c:v>1.0167515501192446</c:v>
                </c:pt>
                <c:pt idx="68">
                  <c:v>0.77977444386527683</c:v>
                </c:pt>
                <c:pt idx="69">
                  <c:v>1.0493763142974788</c:v>
                </c:pt>
                <c:pt idx="70">
                  <c:v>0.83605144689987543</c:v>
                </c:pt>
                <c:pt idx="71">
                  <c:v>0.51016529748047745</c:v>
                </c:pt>
                <c:pt idx="72">
                  <c:v>0.32064210565001999</c:v>
                </c:pt>
                <c:pt idx="73">
                  <c:v>1.6452230265130374E-2</c:v>
                </c:pt>
                <c:pt idx="74">
                  <c:v>0.50895628984752139</c:v>
                </c:pt>
                <c:pt idx="75">
                  <c:v>0.39717047259942917</c:v>
                </c:pt>
                <c:pt idx="76">
                  <c:v>0.27254558469125356</c:v>
                </c:pt>
                <c:pt idx="77">
                  <c:v>0.70737906927887395</c:v>
                </c:pt>
                <c:pt idx="78">
                  <c:v>0.24739182133471271</c:v>
                </c:pt>
                <c:pt idx="79">
                  <c:v>0.42287262259694769</c:v>
                </c:pt>
                <c:pt idx="80">
                  <c:v>0.52068940585240342</c:v>
                </c:pt>
                <c:pt idx="81">
                  <c:v>0.78598280242527363</c:v>
                </c:pt>
                <c:pt idx="82">
                  <c:v>0.71234021741137166</c:v>
                </c:pt>
                <c:pt idx="83">
                  <c:v>0.62407105256368667</c:v>
                </c:pt>
                <c:pt idx="84">
                  <c:v>0.63646609392069176</c:v>
                </c:pt>
                <c:pt idx="85">
                  <c:v>0.9948109438212559</c:v>
                </c:pt>
                <c:pt idx="86">
                  <c:v>0.61573820092326215</c:v>
                </c:pt>
                <c:pt idx="87">
                  <c:v>1.2073034199779797</c:v>
                </c:pt>
                <c:pt idx="88">
                  <c:v>0.31106864574663046</c:v>
                </c:pt>
                <c:pt idx="89">
                  <c:v>0.44873803364477316</c:v>
                </c:pt>
                <c:pt idx="90">
                  <c:v>8.5451285589765585E-2</c:v>
                </c:pt>
                <c:pt idx="91">
                  <c:v>0.11384111972965104</c:v>
                </c:pt>
                <c:pt idx="92">
                  <c:v>0.64396511849159377</c:v>
                </c:pt>
                <c:pt idx="93">
                  <c:v>0.61104098487084846</c:v>
                </c:pt>
                <c:pt idx="94">
                  <c:v>0.25989604399593513</c:v>
                </c:pt>
                <c:pt idx="95">
                  <c:v>0.75475572222659415</c:v>
                </c:pt>
                <c:pt idx="96">
                  <c:v>0.39018078318638838</c:v>
                </c:pt>
                <c:pt idx="97">
                  <c:v>0.7052441234678043</c:v>
                </c:pt>
                <c:pt idx="98">
                  <c:v>0.53622591313154988</c:v>
                </c:pt>
                <c:pt idx="99">
                  <c:v>0.53503913214150556</c:v>
                </c:pt>
                <c:pt idx="100">
                  <c:v>0.31308744989237908</c:v>
                </c:pt>
                <c:pt idx="101">
                  <c:v>0.28392972506724828</c:v>
                </c:pt>
                <c:pt idx="102">
                  <c:v>2.9207136402693207E-2</c:v>
                </c:pt>
                <c:pt idx="103">
                  <c:v>0.25722472631547799</c:v>
                </c:pt>
                <c:pt idx="104">
                  <c:v>1.1100485565798013E-2</c:v>
                </c:pt>
                <c:pt idx="105">
                  <c:v>0.41603064760562286</c:v>
                </c:pt>
                <c:pt idx="106">
                  <c:v>0.24493966903799463</c:v>
                </c:pt>
                <c:pt idx="107">
                  <c:v>0.1737294813962382</c:v>
                </c:pt>
                <c:pt idx="108">
                  <c:v>0.26834097771476834</c:v>
                </c:pt>
                <c:pt idx="109">
                  <c:v>0.2666004242964426</c:v>
                </c:pt>
                <c:pt idx="110">
                  <c:v>0.53282963430811181</c:v>
                </c:pt>
                <c:pt idx="111">
                  <c:v>1.2914826090339491</c:v>
                </c:pt>
                <c:pt idx="112">
                  <c:v>1.2796120536307476</c:v>
                </c:pt>
                <c:pt idx="113">
                  <c:v>1.3440508473731547</c:v>
                </c:pt>
                <c:pt idx="114">
                  <c:v>0.52476782777129705</c:v>
                </c:pt>
                <c:pt idx="115">
                  <c:v>0.18178778114569377</c:v>
                </c:pt>
                <c:pt idx="116">
                  <c:v>0.3482230379606277</c:v>
                </c:pt>
                <c:pt idx="117">
                  <c:v>0.47201576129863521</c:v>
                </c:pt>
                <c:pt idx="118">
                  <c:v>0.5314609635273041</c:v>
                </c:pt>
                <c:pt idx="119">
                  <c:v>0.81337310118968631</c:v>
                </c:pt>
                <c:pt idx="120">
                  <c:v>0.99159350243795041</c:v>
                </c:pt>
                <c:pt idx="121">
                  <c:v>0.95514267934098318</c:v>
                </c:pt>
                <c:pt idx="122">
                  <c:v>0.71923900600400081</c:v>
                </c:pt>
                <c:pt idx="123">
                  <c:v>1.044864952182224</c:v>
                </c:pt>
                <c:pt idx="124">
                  <c:v>0.433677989754431</c:v>
                </c:pt>
                <c:pt idx="125">
                  <c:v>1.2755187020389804</c:v>
                </c:pt>
                <c:pt idx="126">
                  <c:v>0.23728104831329222</c:v>
                </c:pt>
                <c:pt idx="127">
                  <c:v>0.92278087872187009</c:v>
                </c:pt>
                <c:pt idx="128">
                  <c:v>0.8753696996535657</c:v>
                </c:pt>
                <c:pt idx="129">
                  <c:v>1.0422546814219926</c:v>
                </c:pt>
                <c:pt idx="130">
                  <c:v>0.63238056126398745</c:v>
                </c:pt>
                <c:pt idx="131">
                  <c:v>0.82520079862606344</c:v>
                </c:pt>
                <c:pt idx="132">
                  <c:v>0.92016502327633509</c:v>
                </c:pt>
                <c:pt idx="133">
                  <c:v>0.99833925820579283</c:v>
                </c:pt>
                <c:pt idx="134">
                  <c:v>1.082843362719405</c:v>
                </c:pt>
                <c:pt idx="135">
                  <c:v>1.0921080317371943</c:v>
                </c:pt>
                <c:pt idx="136">
                  <c:v>0.93201639874601994</c:v>
                </c:pt>
                <c:pt idx="137">
                  <c:v>1.0420558806649685</c:v>
                </c:pt>
                <c:pt idx="138">
                  <c:v>0.10266400597480974</c:v>
                </c:pt>
                <c:pt idx="139">
                  <c:v>0.1064234156367144</c:v>
                </c:pt>
                <c:pt idx="140">
                  <c:v>0.2830924949088835</c:v>
                </c:pt>
                <c:pt idx="141">
                  <c:v>1.0074494899158082</c:v>
                </c:pt>
                <c:pt idx="142">
                  <c:v>0.90455570077889602</c:v>
                </c:pt>
                <c:pt idx="143">
                  <c:v>1.2445172765953836</c:v>
                </c:pt>
                <c:pt idx="144">
                  <c:v>0.95667642025430999</c:v>
                </c:pt>
                <c:pt idx="145">
                  <c:v>0.76516731581037312</c:v>
                </c:pt>
                <c:pt idx="146">
                  <c:v>1.0247908421957113</c:v>
                </c:pt>
                <c:pt idx="147">
                  <c:v>0.96416399554403065</c:v>
                </c:pt>
                <c:pt idx="148">
                  <c:v>0.69413526121060865</c:v>
                </c:pt>
                <c:pt idx="149">
                  <c:v>0.74606601683512086</c:v>
                </c:pt>
                <c:pt idx="150">
                  <c:v>0.26809573564375322</c:v>
                </c:pt>
                <c:pt idx="151">
                  <c:v>0.59530642313241544</c:v>
                </c:pt>
                <c:pt idx="152">
                  <c:v>0.64204732192477909</c:v>
                </c:pt>
                <c:pt idx="153">
                  <c:v>0.76468086131904622</c:v>
                </c:pt>
                <c:pt idx="154">
                  <c:v>0.49149347783562347</c:v>
                </c:pt>
                <c:pt idx="155">
                  <c:v>6.6614420544514025E-2</c:v>
                </c:pt>
                <c:pt idx="156">
                  <c:v>0.33851049209994971</c:v>
                </c:pt>
                <c:pt idx="157">
                  <c:v>0.52235533397184741</c:v>
                </c:pt>
                <c:pt idx="158">
                  <c:v>8.4741816218389956E-2</c:v>
                </c:pt>
                <c:pt idx="159">
                  <c:v>0.59796853751566115</c:v>
                </c:pt>
                <c:pt idx="160">
                  <c:v>0.50204086446565555</c:v>
                </c:pt>
                <c:pt idx="161">
                  <c:v>0.50325220764222234</c:v>
                </c:pt>
                <c:pt idx="162">
                  <c:v>0.55350346551507179</c:v>
                </c:pt>
                <c:pt idx="163">
                  <c:v>0.19896256057473322</c:v>
                </c:pt>
                <c:pt idx="164">
                  <c:v>0.61033774424491449</c:v>
                </c:pt>
                <c:pt idx="165">
                  <c:v>0.17130616560600273</c:v>
                </c:pt>
                <c:pt idx="166">
                  <c:v>0.72466685862109359</c:v>
                </c:pt>
                <c:pt idx="167">
                  <c:v>0.73763890427228063</c:v>
                </c:pt>
                <c:pt idx="168">
                  <c:v>0.76245807511415153</c:v>
                </c:pt>
                <c:pt idx="169">
                  <c:v>0.92619315631236476</c:v>
                </c:pt>
                <c:pt idx="170">
                  <c:v>0.10317646451470018</c:v>
                </c:pt>
                <c:pt idx="171">
                  <c:v>-0.11950257582619732</c:v>
                </c:pt>
                <c:pt idx="172">
                  <c:v>-0.33532821821630016</c:v>
                </c:pt>
                <c:pt idx="173">
                  <c:v>-2.6072211672751811E-2</c:v>
                </c:pt>
                <c:pt idx="174">
                  <c:v>0.21062912158500327</c:v>
                </c:pt>
                <c:pt idx="175">
                  <c:v>0.50477396118230955</c:v>
                </c:pt>
                <c:pt idx="176">
                  <c:v>0.97180292572295179</c:v>
                </c:pt>
                <c:pt idx="177">
                  <c:v>1.3482436332741281</c:v>
                </c:pt>
                <c:pt idx="178">
                  <c:v>1.8135352818834156</c:v>
                </c:pt>
                <c:pt idx="179">
                  <c:v>1.4733265163356988</c:v>
                </c:pt>
                <c:pt idx="180">
                  <c:v>0.74767116110302911</c:v>
                </c:pt>
                <c:pt idx="181">
                  <c:v>0.50257097339215717</c:v>
                </c:pt>
                <c:pt idx="182">
                  <c:v>0.31720309963160187</c:v>
                </c:pt>
                <c:pt idx="183">
                  <c:v>0.50189250516551398</c:v>
                </c:pt>
                <c:pt idx="184">
                  <c:v>0.67219508445958942</c:v>
                </c:pt>
                <c:pt idx="185">
                  <c:v>1.1201955650615885</c:v>
                </c:pt>
                <c:pt idx="186">
                  <c:v>0.93856604880221184</c:v>
                </c:pt>
                <c:pt idx="187">
                  <c:v>0.74647986264351962</c:v>
                </c:pt>
                <c:pt idx="188">
                  <c:v>1.0244764534232944</c:v>
                </c:pt>
                <c:pt idx="189">
                  <c:v>0.98860321784255945</c:v>
                </c:pt>
                <c:pt idx="190">
                  <c:v>0.92837804364952603</c:v>
                </c:pt>
                <c:pt idx="191">
                  <c:v>0.75746785091639168</c:v>
                </c:pt>
                <c:pt idx="192">
                  <c:v>0.85889568896130219</c:v>
                </c:pt>
                <c:pt idx="193">
                  <c:v>0.73844519694216537</c:v>
                </c:pt>
                <c:pt idx="194">
                  <c:v>1.1498871332467815</c:v>
                </c:pt>
                <c:pt idx="195">
                  <c:v>0.94878302131984193</c:v>
                </c:pt>
                <c:pt idx="196">
                  <c:v>0.79437198863126957</c:v>
                </c:pt>
                <c:pt idx="197">
                  <c:v>0.34779600392424226</c:v>
                </c:pt>
                <c:pt idx="198">
                  <c:v>0.38666816035570784</c:v>
                </c:pt>
                <c:pt idx="199">
                  <c:v>0.84262221496158651</c:v>
                </c:pt>
                <c:pt idx="200">
                  <c:v>0.54478403532296626</c:v>
                </c:pt>
                <c:pt idx="201">
                  <c:v>0.48432576567741492</c:v>
                </c:pt>
                <c:pt idx="202">
                  <c:v>1.0390686000599068</c:v>
                </c:pt>
                <c:pt idx="203">
                  <c:v>1.0516823511490139</c:v>
                </c:pt>
                <c:pt idx="204">
                  <c:v>0.85456966929161615</c:v>
                </c:pt>
                <c:pt idx="205">
                  <c:v>1.1195857098788355</c:v>
                </c:pt>
                <c:pt idx="206">
                  <c:v>0.93297145226630007</c:v>
                </c:pt>
                <c:pt idx="207">
                  <c:v>1.8065442207591853</c:v>
                </c:pt>
                <c:pt idx="208">
                  <c:v>0.8582919995914331</c:v>
                </c:pt>
                <c:pt idx="209">
                  <c:v>0.76388949572859755</c:v>
                </c:pt>
                <c:pt idx="210">
                  <c:v>0.53792365152978139</c:v>
                </c:pt>
                <c:pt idx="211">
                  <c:v>0.43001579529064488</c:v>
                </c:pt>
                <c:pt idx="212">
                  <c:v>0.85273395249823603</c:v>
                </c:pt>
                <c:pt idx="213">
                  <c:v>1.299941756080923</c:v>
                </c:pt>
                <c:pt idx="214">
                  <c:v>1.6874037299795699</c:v>
                </c:pt>
                <c:pt idx="215">
                  <c:v>0.87758819186689174</c:v>
                </c:pt>
                <c:pt idx="216">
                  <c:v>0.85052349973941199</c:v>
                </c:pt>
                <c:pt idx="217">
                  <c:v>0.69046009732027547</c:v>
                </c:pt>
                <c:pt idx="218">
                  <c:v>1.3890018539888296</c:v>
                </c:pt>
                <c:pt idx="219">
                  <c:v>1.3889857189621173</c:v>
                </c:pt>
                <c:pt idx="220">
                  <c:v>1.0024608908013575</c:v>
                </c:pt>
                <c:pt idx="221">
                  <c:v>0.80922265423315021</c:v>
                </c:pt>
                <c:pt idx="222">
                  <c:v>0.55221139349208703</c:v>
                </c:pt>
                <c:pt idx="223">
                  <c:v>0.81864007368107339</c:v>
                </c:pt>
                <c:pt idx="224">
                  <c:v>1.2518802354370973</c:v>
                </c:pt>
                <c:pt idx="225">
                  <c:v>1.0885733215632061</c:v>
                </c:pt>
                <c:pt idx="226">
                  <c:v>0.4338314775532584</c:v>
                </c:pt>
                <c:pt idx="227">
                  <c:v>0.66022072325606496</c:v>
                </c:pt>
                <c:pt idx="228">
                  <c:v>0.70251111118141318</c:v>
                </c:pt>
                <c:pt idx="229">
                  <c:v>1.3468821249059308</c:v>
                </c:pt>
                <c:pt idx="230">
                  <c:v>0.99545592209153033</c:v>
                </c:pt>
                <c:pt idx="231">
                  <c:v>0.5751342698829166</c:v>
                </c:pt>
                <c:pt idx="232">
                  <c:v>1.1236800031676284</c:v>
                </c:pt>
                <c:pt idx="233">
                  <c:v>0.43872301714620193</c:v>
                </c:pt>
                <c:pt idx="234">
                  <c:v>0.76450811435870714</c:v>
                </c:pt>
                <c:pt idx="235">
                  <c:v>0.44638491226064003</c:v>
                </c:pt>
                <c:pt idx="236">
                  <c:v>1.1401446768496821</c:v>
                </c:pt>
                <c:pt idx="237">
                  <c:v>0.89588033377115039</c:v>
                </c:pt>
                <c:pt idx="238">
                  <c:v>0.88027630119120315</c:v>
                </c:pt>
                <c:pt idx="239">
                  <c:v>0.66097559871864653</c:v>
                </c:pt>
                <c:pt idx="240">
                  <c:v>0.73326320938545253</c:v>
                </c:pt>
                <c:pt idx="241">
                  <c:v>0.48548228870155413</c:v>
                </c:pt>
                <c:pt idx="242">
                  <c:v>0.66028580732096886</c:v>
                </c:pt>
                <c:pt idx="243">
                  <c:v>0.38410854461169425</c:v>
                </c:pt>
                <c:pt idx="244">
                  <c:v>0.1519476696334989</c:v>
                </c:pt>
                <c:pt idx="245">
                  <c:v>0.26665260523892637</c:v>
                </c:pt>
                <c:pt idx="246">
                  <c:v>0.70158385817878754</c:v>
                </c:pt>
                <c:pt idx="247">
                  <c:v>0.59441962485848165</c:v>
                </c:pt>
                <c:pt idx="248">
                  <c:v>0.28259183600310145</c:v>
                </c:pt>
                <c:pt idx="249">
                  <c:v>0.41181787782567836</c:v>
                </c:pt>
                <c:pt idx="250">
                  <c:v>0.33845101085297014</c:v>
                </c:pt>
                <c:pt idx="251">
                  <c:v>1.2447827307559711</c:v>
                </c:pt>
                <c:pt idx="252">
                  <c:v>0.42326903804280158</c:v>
                </c:pt>
                <c:pt idx="253">
                  <c:v>0.90314053042048514</c:v>
                </c:pt>
                <c:pt idx="254">
                  <c:v>0.88571501472491887</c:v>
                </c:pt>
                <c:pt idx="255">
                  <c:v>1.1801500199483232</c:v>
                </c:pt>
                <c:pt idx="256">
                  <c:v>0.69371915653440941</c:v>
                </c:pt>
                <c:pt idx="257">
                  <c:v>1.014507235661414</c:v>
                </c:pt>
                <c:pt idx="258">
                  <c:v>0.68181328993910695</c:v>
                </c:pt>
                <c:pt idx="259">
                  <c:v>0.67027835781132705</c:v>
                </c:pt>
                <c:pt idx="260">
                  <c:v>0.46916843990695462</c:v>
                </c:pt>
                <c:pt idx="261">
                  <c:v>0.33522843508717592</c:v>
                </c:pt>
                <c:pt idx="262">
                  <c:v>0.4409132034376565</c:v>
                </c:pt>
                <c:pt idx="263">
                  <c:v>1.0646499043692212</c:v>
                </c:pt>
                <c:pt idx="264">
                  <c:v>0.98331986252538317</c:v>
                </c:pt>
                <c:pt idx="265">
                  <c:v>0.63448889524271301</c:v>
                </c:pt>
                <c:pt idx="266">
                  <c:v>0.46708641341580637</c:v>
                </c:pt>
                <c:pt idx="267">
                  <c:v>0.53377692016044365</c:v>
                </c:pt>
                <c:pt idx="268">
                  <c:v>0.83709315009341578</c:v>
                </c:pt>
                <c:pt idx="269">
                  <c:v>1.0952946243563575</c:v>
                </c:pt>
                <c:pt idx="270">
                  <c:v>0.86701641227399184</c:v>
                </c:pt>
                <c:pt idx="271">
                  <c:v>0.92286383228558733</c:v>
                </c:pt>
                <c:pt idx="272">
                  <c:v>1.410182319612673</c:v>
                </c:pt>
                <c:pt idx="273">
                  <c:v>1.0137423962423346</c:v>
                </c:pt>
                <c:pt idx="274">
                  <c:v>0.19053305082607797</c:v>
                </c:pt>
                <c:pt idx="275">
                  <c:v>-1.5242515052511021E-2</c:v>
                </c:pt>
                <c:pt idx="276">
                  <c:v>0.56782689172956824</c:v>
                </c:pt>
                <c:pt idx="277">
                  <c:v>1.2247713363787449</c:v>
                </c:pt>
                <c:pt idx="278">
                  <c:v>1.1797262829793751</c:v>
                </c:pt>
                <c:pt idx="279">
                  <c:v>0.75542396796956623</c:v>
                </c:pt>
                <c:pt idx="280">
                  <c:v>0.3010728966591476</c:v>
                </c:pt>
                <c:pt idx="281">
                  <c:v>0.40931658664604492</c:v>
                </c:pt>
                <c:pt idx="282">
                  <c:v>0.92287764846931231</c:v>
                </c:pt>
                <c:pt idx="283">
                  <c:v>0.7162766176066695</c:v>
                </c:pt>
                <c:pt idx="284">
                  <c:v>0.63896293552705874</c:v>
                </c:pt>
                <c:pt idx="285">
                  <c:v>0.5907244429604781</c:v>
                </c:pt>
                <c:pt idx="286">
                  <c:v>0.76317424364864328</c:v>
                </c:pt>
                <c:pt idx="287">
                  <c:v>1.3129912140116575</c:v>
                </c:pt>
                <c:pt idx="288">
                  <c:v>0.62673147440196586</c:v>
                </c:pt>
                <c:pt idx="289">
                  <c:v>0.79072518158465266</c:v>
                </c:pt>
                <c:pt idx="290">
                  <c:v>0.43526007683326851</c:v>
                </c:pt>
                <c:pt idx="291">
                  <c:v>0.64772975441374281</c:v>
                </c:pt>
                <c:pt idx="292">
                  <c:v>0.58948873780160882</c:v>
                </c:pt>
                <c:pt idx="293">
                  <c:v>0.23388855695931682</c:v>
                </c:pt>
                <c:pt idx="294">
                  <c:v>0.64357849941929157</c:v>
                </c:pt>
                <c:pt idx="295">
                  <c:v>0.67776257732984235</c:v>
                </c:pt>
                <c:pt idx="296">
                  <c:v>0.76404755714032946</c:v>
                </c:pt>
                <c:pt idx="297">
                  <c:v>0.6333802287988981</c:v>
                </c:pt>
                <c:pt idx="298">
                  <c:v>0.98982620355823259</c:v>
                </c:pt>
                <c:pt idx="299">
                  <c:v>1.2469988355800605</c:v>
                </c:pt>
                <c:pt idx="300">
                  <c:v>1.0998208697432088</c:v>
                </c:pt>
                <c:pt idx="301">
                  <c:v>0.82633372423392493</c:v>
                </c:pt>
                <c:pt idx="302">
                  <c:v>0.53963502305637223</c:v>
                </c:pt>
                <c:pt idx="303">
                  <c:v>0.36859601253128194</c:v>
                </c:pt>
                <c:pt idx="304">
                  <c:v>0.8644764685754377</c:v>
                </c:pt>
                <c:pt idx="305">
                  <c:v>0.9138300708933117</c:v>
                </c:pt>
                <c:pt idx="306">
                  <c:v>1.0607645353708848</c:v>
                </c:pt>
                <c:pt idx="307">
                  <c:v>1.0548995546913167</c:v>
                </c:pt>
                <c:pt idx="308">
                  <c:v>0.68634010405839974</c:v>
                </c:pt>
                <c:pt idx="309">
                  <c:v>0.86319324865371849</c:v>
                </c:pt>
                <c:pt idx="310">
                  <c:v>1.104056921025738</c:v>
                </c:pt>
                <c:pt idx="311">
                  <c:v>0.74459312174524384</c:v>
                </c:pt>
                <c:pt idx="312">
                  <c:v>0.76260755185598528</c:v>
                </c:pt>
                <c:pt idx="313">
                  <c:v>0.55126090839906672</c:v>
                </c:pt>
                <c:pt idx="314">
                  <c:v>0.53869909198161858</c:v>
                </c:pt>
                <c:pt idx="315">
                  <c:v>0.79646818305075395</c:v>
                </c:pt>
                <c:pt idx="316">
                  <c:v>0.9141308556574308</c:v>
                </c:pt>
                <c:pt idx="317">
                  <c:v>0.91981349358099851</c:v>
                </c:pt>
                <c:pt idx="318">
                  <c:v>1.1148596189804862</c:v>
                </c:pt>
                <c:pt idx="319">
                  <c:v>0.61973401853921817</c:v>
                </c:pt>
                <c:pt idx="320">
                  <c:v>1.1742507178124</c:v>
                </c:pt>
                <c:pt idx="321">
                  <c:v>0.35195075748843652</c:v>
                </c:pt>
                <c:pt idx="322">
                  <c:v>0.33373715749781685</c:v>
                </c:pt>
                <c:pt idx="323">
                  <c:v>0.37110474954154238</c:v>
                </c:pt>
                <c:pt idx="324">
                  <c:v>0.26236443804990062</c:v>
                </c:pt>
                <c:pt idx="325">
                  <c:v>0.38299731383277302</c:v>
                </c:pt>
                <c:pt idx="326">
                  <c:v>0.53431451068640479</c:v>
                </c:pt>
                <c:pt idx="327">
                  <c:v>0.21532230384502693</c:v>
                </c:pt>
                <c:pt idx="328">
                  <c:v>0.62636060381857861</c:v>
                </c:pt>
                <c:pt idx="329">
                  <c:v>0.80747668275703111</c:v>
                </c:pt>
                <c:pt idx="330">
                  <c:v>0.85756410645523473</c:v>
                </c:pt>
                <c:pt idx="331">
                  <c:v>0.87900083043580834</c:v>
                </c:pt>
                <c:pt idx="332">
                  <c:v>0.82607887968124782</c:v>
                </c:pt>
                <c:pt idx="333">
                  <c:v>0.51507564079284385</c:v>
                </c:pt>
                <c:pt idx="334">
                  <c:v>0.5408464608555793</c:v>
                </c:pt>
                <c:pt idx="335">
                  <c:v>0.55960566440115689</c:v>
                </c:pt>
                <c:pt idx="336">
                  <c:v>0.56852374673416317</c:v>
                </c:pt>
                <c:pt idx="337">
                  <c:v>0.97495858489997267</c:v>
                </c:pt>
                <c:pt idx="338">
                  <c:v>0.74573572348118289</c:v>
                </c:pt>
                <c:pt idx="339">
                  <c:v>0.35952535422065957</c:v>
                </c:pt>
                <c:pt idx="340">
                  <c:v>0.48539704585482002</c:v>
                </c:pt>
                <c:pt idx="341">
                  <c:v>0.21824324677477708</c:v>
                </c:pt>
                <c:pt idx="342">
                  <c:v>0.44110464286155504</c:v>
                </c:pt>
                <c:pt idx="343">
                  <c:v>0.18147511693849044</c:v>
                </c:pt>
                <c:pt idx="344">
                  <c:v>0.63801675127285473</c:v>
                </c:pt>
                <c:pt idx="345">
                  <c:v>0.5273334336732467</c:v>
                </c:pt>
                <c:pt idx="346">
                  <c:v>1.0990058967599095</c:v>
                </c:pt>
                <c:pt idx="347">
                  <c:v>0.8462533808880256</c:v>
                </c:pt>
                <c:pt idx="348">
                  <c:v>1.2045483316919952</c:v>
                </c:pt>
                <c:pt idx="349">
                  <c:v>0.56143203278856091</c:v>
                </c:pt>
                <c:pt idx="350">
                  <c:v>1.2926704084612584</c:v>
                </c:pt>
                <c:pt idx="351">
                  <c:v>0.66176495049965345</c:v>
                </c:pt>
                <c:pt idx="352">
                  <c:v>1.0060555552201449</c:v>
                </c:pt>
                <c:pt idx="353">
                  <c:v>0.79004564881772521</c:v>
                </c:pt>
                <c:pt idx="354">
                  <c:v>0.36840330537913157</c:v>
                </c:pt>
                <c:pt idx="355">
                  <c:v>0.1362403501450781</c:v>
                </c:pt>
                <c:pt idx="356">
                  <c:v>0.56390994006154471</c:v>
                </c:pt>
                <c:pt idx="357">
                  <c:v>0.31220125975052493</c:v>
                </c:pt>
                <c:pt idx="358">
                  <c:v>0.51074482905585983</c:v>
                </c:pt>
                <c:pt idx="359">
                  <c:v>0.30614014742108742</c:v>
                </c:pt>
                <c:pt idx="360">
                  <c:v>1.3755507516040051</c:v>
                </c:pt>
                <c:pt idx="361">
                  <c:v>0.80435995794444615</c:v>
                </c:pt>
                <c:pt idx="362">
                  <c:v>0.93808166876468857</c:v>
                </c:pt>
                <c:pt idx="363">
                  <c:v>1.2185246025543079</c:v>
                </c:pt>
                <c:pt idx="364">
                  <c:v>0.49887127090615657</c:v>
                </c:pt>
                <c:pt idx="365">
                  <c:v>0.83680353030405108</c:v>
                </c:pt>
                <c:pt idx="366">
                  <c:v>0.54830877122785882</c:v>
                </c:pt>
                <c:pt idx="367">
                  <c:v>0.84835736003275497</c:v>
                </c:pt>
                <c:pt idx="368">
                  <c:v>0.54575492395128233</c:v>
                </c:pt>
                <c:pt idx="369">
                  <c:v>0.93915178620671524</c:v>
                </c:pt>
                <c:pt idx="370">
                  <c:v>0.98253293992727164</c:v>
                </c:pt>
                <c:pt idx="371">
                  <c:v>0.79885081916310285</c:v>
                </c:pt>
                <c:pt idx="372">
                  <c:v>0.33899491199605031</c:v>
                </c:pt>
                <c:pt idx="373">
                  <c:v>0.26045293675143</c:v>
                </c:pt>
                <c:pt idx="374">
                  <c:v>0.15887006617064464</c:v>
                </c:pt>
                <c:pt idx="375">
                  <c:v>0.62148282708812497</c:v>
                </c:pt>
                <c:pt idx="376">
                  <c:v>0.83279173420767172</c:v>
                </c:pt>
                <c:pt idx="377">
                  <c:v>0.66165995915335118</c:v>
                </c:pt>
                <c:pt idx="378">
                  <c:v>1.0471837937683741</c:v>
                </c:pt>
                <c:pt idx="379">
                  <c:v>0.27954716045270622</c:v>
                </c:pt>
                <c:pt idx="380">
                  <c:v>0.68287279687107039</c:v>
                </c:pt>
                <c:pt idx="381">
                  <c:v>-1.3240842014951487E-2</c:v>
                </c:pt>
                <c:pt idx="382">
                  <c:v>0.87240748120585765</c:v>
                </c:pt>
                <c:pt idx="383">
                  <c:v>0.7876152780328064</c:v>
                </c:pt>
                <c:pt idx="384">
                  <c:v>0.37281940378521561</c:v>
                </c:pt>
                <c:pt idx="385">
                  <c:v>0.59791069810420949</c:v>
                </c:pt>
                <c:pt idx="386">
                  <c:v>0.29092765304757112</c:v>
                </c:pt>
                <c:pt idx="387">
                  <c:v>0.29121850067037858</c:v>
                </c:pt>
                <c:pt idx="388">
                  <c:v>0.7229084383578851</c:v>
                </c:pt>
                <c:pt idx="389">
                  <c:v>0.59612311293973463</c:v>
                </c:pt>
                <c:pt idx="390">
                  <c:v>0.10051107348736953</c:v>
                </c:pt>
                <c:pt idx="391">
                  <c:v>0.51685599237224511</c:v>
                </c:pt>
                <c:pt idx="392">
                  <c:v>0.84548284831407905</c:v>
                </c:pt>
                <c:pt idx="393">
                  <c:v>1.1819004124766601</c:v>
                </c:pt>
                <c:pt idx="394">
                  <c:v>0.68742275208261194</c:v>
                </c:pt>
                <c:pt idx="395">
                  <c:v>0.73867301109582439</c:v>
                </c:pt>
                <c:pt idx="396">
                  <c:v>0.46980009879571116</c:v>
                </c:pt>
                <c:pt idx="397">
                  <c:v>1.222322585069568</c:v>
                </c:pt>
                <c:pt idx="398">
                  <c:v>0.96347482413812635</c:v>
                </c:pt>
                <c:pt idx="399">
                  <c:v>0.99996425922585663</c:v>
                </c:pt>
                <c:pt idx="400">
                  <c:v>2.251782156832469E-2</c:v>
                </c:pt>
                <c:pt idx="401">
                  <c:v>0.35599902907711828</c:v>
                </c:pt>
                <c:pt idx="402">
                  <c:v>0.29203406260348591</c:v>
                </c:pt>
                <c:pt idx="403">
                  <c:v>0.29017841721692833</c:v>
                </c:pt>
                <c:pt idx="404">
                  <c:v>0.47954670892706441</c:v>
                </c:pt>
                <c:pt idx="405">
                  <c:v>0.64832107399509054</c:v>
                </c:pt>
                <c:pt idx="406">
                  <c:v>1.1643747326800578</c:v>
                </c:pt>
                <c:pt idx="407">
                  <c:v>0.86348907160147292</c:v>
                </c:pt>
                <c:pt idx="408">
                  <c:v>0.71441696372612962</c:v>
                </c:pt>
                <c:pt idx="409">
                  <c:v>0.34733149483613135</c:v>
                </c:pt>
                <c:pt idx="410">
                  <c:v>0.48123516459403154</c:v>
                </c:pt>
                <c:pt idx="411">
                  <c:v>0.2425512021083856</c:v>
                </c:pt>
                <c:pt idx="412">
                  <c:v>1.0338943978071764</c:v>
                </c:pt>
                <c:pt idx="413">
                  <c:v>0.85449820758618622</c:v>
                </c:pt>
                <c:pt idx="414">
                  <c:v>1.4695039470045956</c:v>
                </c:pt>
                <c:pt idx="415">
                  <c:v>1.1623271018343821</c:v>
                </c:pt>
                <c:pt idx="416">
                  <c:v>0.73342023563124281</c:v>
                </c:pt>
                <c:pt idx="417">
                  <c:v>0.70912838194064975</c:v>
                </c:pt>
                <c:pt idx="418">
                  <c:v>0.66337984289954766</c:v>
                </c:pt>
                <c:pt idx="419">
                  <c:v>1.0251668675695287</c:v>
                </c:pt>
                <c:pt idx="420">
                  <c:v>1.3420986394731933</c:v>
                </c:pt>
                <c:pt idx="421">
                  <c:v>0.89692289486210652</c:v>
                </c:pt>
                <c:pt idx="422">
                  <c:v>1.0695976629835822</c:v>
                </c:pt>
                <c:pt idx="423">
                  <c:v>1.1956029340389316</c:v>
                </c:pt>
                <c:pt idx="424">
                  <c:v>0.85831750272091645</c:v>
                </c:pt>
                <c:pt idx="425">
                  <c:v>0.80862641569363547</c:v>
                </c:pt>
                <c:pt idx="426">
                  <c:v>0.71520767537483421</c:v>
                </c:pt>
                <c:pt idx="427">
                  <c:v>0.63962733572743302</c:v>
                </c:pt>
                <c:pt idx="428">
                  <c:v>1.0940692536878829</c:v>
                </c:pt>
                <c:pt idx="429">
                  <c:v>0.946241057116611</c:v>
                </c:pt>
                <c:pt idx="430">
                  <c:v>0.64324573188239254</c:v>
                </c:pt>
                <c:pt idx="431">
                  <c:v>-4.721402805986738E-2</c:v>
                </c:pt>
                <c:pt idx="432">
                  <c:v>0.44614743571762139</c:v>
                </c:pt>
                <c:pt idx="433">
                  <c:v>0.73743106107455059</c:v>
                </c:pt>
                <c:pt idx="434">
                  <c:v>0.97222751055579759</c:v>
                </c:pt>
                <c:pt idx="435">
                  <c:v>0.65030300028892274</c:v>
                </c:pt>
                <c:pt idx="436">
                  <c:v>0.62328635196215709</c:v>
                </c:pt>
                <c:pt idx="437">
                  <c:v>0.46192040722955363</c:v>
                </c:pt>
                <c:pt idx="438">
                  <c:v>0.69041306385340795</c:v>
                </c:pt>
                <c:pt idx="439">
                  <c:v>0.70657400402332948</c:v>
                </c:pt>
                <c:pt idx="440">
                  <c:v>1.3838039618339806</c:v>
                </c:pt>
                <c:pt idx="441">
                  <c:v>0.74854064700178302</c:v>
                </c:pt>
                <c:pt idx="442">
                  <c:v>0.92104793534749807</c:v>
                </c:pt>
                <c:pt idx="443">
                  <c:v>0.91438826063654199</c:v>
                </c:pt>
                <c:pt idx="444">
                  <c:v>1.5757955578667322</c:v>
                </c:pt>
                <c:pt idx="445">
                  <c:v>1.1658144354788034</c:v>
                </c:pt>
                <c:pt idx="446">
                  <c:v>1.2984999312868473</c:v>
                </c:pt>
                <c:pt idx="447">
                  <c:v>0.93416250692560054</c:v>
                </c:pt>
                <c:pt idx="448">
                  <c:v>0.45564648432715604</c:v>
                </c:pt>
                <c:pt idx="449">
                  <c:v>0.86024409124721279</c:v>
                </c:pt>
                <c:pt idx="450">
                  <c:v>0.17982251423046233</c:v>
                </c:pt>
                <c:pt idx="451">
                  <c:v>0.68854338499101597</c:v>
                </c:pt>
                <c:pt idx="452">
                  <c:v>0.97384863714128389</c:v>
                </c:pt>
                <c:pt idx="453">
                  <c:v>1.2367461156588837</c:v>
                </c:pt>
                <c:pt idx="454">
                  <c:v>0.943233986853523</c:v>
                </c:pt>
                <c:pt idx="455">
                  <c:v>1.4317673553551877</c:v>
                </c:pt>
                <c:pt idx="456">
                  <c:v>0.53886040261880519</c:v>
                </c:pt>
                <c:pt idx="457">
                  <c:v>0.71081075361329793</c:v>
                </c:pt>
                <c:pt idx="458">
                  <c:v>0.7194177193759731</c:v>
                </c:pt>
                <c:pt idx="459">
                  <c:v>0.78314373757006561</c:v>
                </c:pt>
                <c:pt idx="460">
                  <c:v>0.87057739397295364</c:v>
                </c:pt>
                <c:pt idx="461">
                  <c:v>0.89652711361618675</c:v>
                </c:pt>
                <c:pt idx="462">
                  <c:v>0.65514272262856688</c:v>
                </c:pt>
                <c:pt idx="463">
                  <c:v>0.66249827374441517</c:v>
                </c:pt>
                <c:pt idx="464">
                  <c:v>0.32499111448034462</c:v>
                </c:pt>
                <c:pt idx="465">
                  <c:v>0.60674709171773311</c:v>
                </c:pt>
                <c:pt idx="466">
                  <c:v>1.2181823713096804</c:v>
                </c:pt>
                <c:pt idx="467">
                  <c:v>1.431397983458085</c:v>
                </c:pt>
                <c:pt idx="468">
                  <c:v>1.4878543066410619</c:v>
                </c:pt>
                <c:pt idx="469">
                  <c:v>1.5147118966834827</c:v>
                </c:pt>
                <c:pt idx="470">
                  <c:v>1.160138415736071</c:v>
                </c:pt>
                <c:pt idx="471">
                  <c:v>0.66958682898633659</c:v>
                </c:pt>
                <c:pt idx="472">
                  <c:v>0.72787397067440085</c:v>
                </c:pt>
                <c:pt idx="473">
                  <c:v>0.51009073909915359</c:v>
                </c:pt>
                <c:pt idx="474">
                  <c:v>0.6400702993285009</c:v>
                </c:pt>
                <c:pt idx="475">
                  <c:v>0.55524231395007351</c:v>
                </c:pt>
                <c:pt idx="476">
                  <c:v>3.7936607095092452E-2</c:v>
                </c:pt>
                <c:pt idx="477">
                  <c:v>0.23184960526624926</c:v>
                </c:pt>
                <c:pt idx="478">
                  <c:v>0.54207009753509416</c:v>
                </c:pt>
                <c:pt idx="479">
                  <c:v>0.40545474052315145</c:v>
                </c:pt>
                <c:pt idx="480">
                  <c:v>0.48600570481329081</c:v>
                </c:pt>
                <c:pt idx="481">
                  <c:v>0.98772150299574279</c:v>
                </c:pt>
                <c:pt idx="482">
                  <c:v>0.89416009582415334</c:v>
                </c:pt>
                <c:pt idx="483">
                  <c:v>0.8057203229084523</c:v>
                </c:pt>
                <c:pt idx="484">
                  <c:v>0.82403374193908641</c:v>
                </c:pt>
                <c:pt idx="485">
                  <c:v>0.59485431977579095</c:v>
                </c:pt>
                <c:pt idx="486">
                  <c:v>1.1854379779316784</c:v>
                </c:pt>
                <c:pt idx="487">
                  <c:v>1.2328230939739702</c:v>
                </c:pt>
                <c:pt idx="488">
                  <c:v>1.0898072279821958</c:v>
                </c:pt>
                <c:pt idx="489">
                  <c:v>1.0631144160924693</c:v>
                </c:pt>
                <c:pt idx="490">
                  <c:v>0.91154356188431596</c:v>
                </c:pt>
                <c:pt idx="491">
                  <c:v>0.74954182704702432</c:v>
                </c:pt>
                <c:pt idx="492">
                  <c:v>0.51960711328087639</c:v>
                </c:pt>
                <c:pt idx="493">
                  <c:v>0.96274574918260114</c:v>
                </c:pt>
                <c:pt idx="494">
                  <c:v>0.56539315105208909</c:v>
                </c:pt>
                <c:pt idx="495">
                  <c:v>0.49077672319349441</c:v>
                </c:pt>
                <c:pt idx="496">
                  <c:v>0.6747192910133375</c:v>
                </c:pt>
                <c:pt idx="497">
                  <c:v>1.2706371068383167</c:v>
                </c:pt>
                <c:pt idx="498">
                  <c:v>1.2016231845202612</c:v>
                </c:pt>
                <c:pt idx="499">
                  <c:v>0.95353693280873664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858560"/>
        <c:axId val="125844480"/>
      </c:lineChart>
      <c:catAx>
        <c:axId val="125841408"/>
        <c:scaling>
          <c:orientation val="minMax"/>
        </c:scaling>
        <c:delete val="0"/>
        <c:axPos val="b"/>
        <c:majorTickMark val="out"/>
        <c:minorTickMark val="none"/>
        <c:tickLblPos val="none"/>
        <c:crossAx val="125842944"/>
        <c:crosses val="autoZero"/>
        <c:auto val="1"/>
        <c:lblAlgn val="ctr"/>
        <c:lblOffset val="100"/>
        <c:noMultiLvlLbl val="0"/>
      </c:catAx>
      <c:valAx>
        <c:axId val="125842944"/>
        <c:scaling>
          <c:orientation val="minMax"/>
        </c:scaling>
        <c:delete val="0"/>
        <c:axPos val="l"/>
        <c:numFmt formatCode="0.00" sourceLinked="1"/>
        <c:majorTickMark val="out"/>
        <c:minorTickMark val="none"/>
        <c:tickLblPos val="nextTo"/>
        <c:crossAx val="125841408"/>
        <c:crosses val="autoZero"/>
        <c:crossBetween val="between"/>
      </c:valAx>
      <c:valAx>
        <c:axId val="125844480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extTo"/>
        <c:crossAx val="125858560"/>
        <c:crosses val="max"/>
        <c:crossBetween val="between"/>
      </c:valAx>
      <c:catAx>
        <c:axId val="125858560"/>
        <c:scaling>
          <c:orientation val="minMax"/>
        </c:scaling>
        <c:delete val="1"/>
        <c:axPos val="b"/>
        <c:majorTickMark val="out"/>
        <c:minorTickMark val="none"/>
        <c:tickLblPos val="nextTo"/>
        <c:crossAx val="125844480"/>
        <c:crosses val="autoZero"/>
        <c:auto val="1"/>
        <c:lblAlgn val="ctr"/>
        <c:lblOffset val="100"/>
        <c:noMultiLvlLbl val="0"/>
      </c:cat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ACF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2961504811898508E-2"/>
          <c:y val="5.0226499465344611E-2"/>
          <c:w val="0.92712516404199463"/>
          <c:h val="0.85860017497812768"/>
        </c:manualLayout>
      </c:layout>
      <c:areaChart>
        <c:grouping val="standard"/>
        <c:varyColors val="0"/>
        <c:ser>
          <c:idx val="1"/>
          <c:order val="1"/>
          <c:tx>
            <c:v>UL</c:v>
          </c:tx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val>
            <c:numRef>
              <c:f>'MA(1)'!$K$37:$K$60</c:f>
              <c:numCache>
                <c:formatCode>0.00%</c:formatCode>
                <c:ptCount val="24"/>
                <c:pt idx="0">
                  <c:v>8.7652254057658141E-2</c:v>
                </c:pt>
                <c:pt idx="1">
                  <c:v>8.7652254057658141E-2</c:v>
                </c:pt>
                <c:pt idx="2">
                  <c:v>0.10609189878088292</c:v>
                </c:pt>
                <c:pt idx="3">
                  <c:v>0.10618489456268795</c:v>
                </c:pt>
                <c:pt idx="4">
                  <c:v>0.10620114099669413</c:v>
                </c:pt>
                <c:pt idx="5">
                  <c:v>0.10679371138588645</c:v>
                </c:pt>
                <c:pt idx="6">
                  <c:v>0.10723186455458661</c:v>
                </c:pt>
                <c:pt idx="7">
                  <c:v>0.10766568857116969</c:v>
                </c:pt>
                <c:pt idx="8">
                  <c:v>0.10814323062062259</c:v>
                </c:pt>
                <c:pt idx="9">
                  <c:v>0.10815660905788764</c:v>
                </c:pt>
                <c:pt idx="10">
                  <c:v>0.10885182798348413</c:v>
                </c:pt>
                <c:pt idx="11">
                  <c:v>0.11019122000206991</c:v>
                </c:pt>
                <c:pt idx="12">
                  <c:v>0.11117072991723209</c:v>
                </c:pt>
                <c:pt idx="13">
                  <c:v>0.11174383145921633</c:v>
                </c:pt>
                <c:pt idx="14">
                  <c:v>0.1120811346287862</c:v>
                </c:pt>
                <c:pt idx="15">
                  <c:v>0.11221718061266446</c:v>
                </c:pt>
                <c:pt idx="16">
                  <c:v>0.11231656907455756</c:v>
                </c:pt>
                <c:pt idx="17">
                  <c:v>0.11231735143979303</c:v>
                </c:pt>
                <c:pt idx="18">
                  <c:v>0.11231798003526255</c:v>
                </c:pt>
                <c:pt idx="19">
                  <c:v>0.11231947760315093</c:v>
                </c:pt>
                <c:pt idx="20">
                  <c:v>0.11233511157770625</c:v>
                </c:pt>
                <c:pt idx="21">
                  <c:v>0.11245952134378408</c:v>
                </c:pt>
                <c:pt idx="22">
                  <c:v>0.11246042049890943</c:v>
                </c:pt>
                <c:pt idx="23">
                  <c:v>0.11272165059261967</c:v>
                </c:pt>
              </c:numCache>
            </c:numRef>
          </c:val>
        </c:ser>
        <c:ser>
          <c:idx val="2"/>
          <c:order val="2"/>
          <c:tx>
            <c:v>LL</c:v>
          </c:tx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val>
            <c:numRef>
              <c:f>'MA(1)'!$L$37:$L$60</c:f>
              <c:numCache>
                <c:formatCode>0.00%</c:formatCode>
                <c:ptCount val="24"/>
                <c:pt idx="0">
                  <c:v>-8.7652254057658141E-2</c:v>
                </c:pt>
                <c:pt idx="1">
                  <c:v>-8.7652254057658141E-2</c:v>
                </c:pt>
                <c:pt idx="2">
                  <c:v>-0.10609189878088292</c:v>
                </c:pt>
                <c:pt idx="3">
                  <c:v>-0.10618489456268795</c:v>
                </c:pt>
                <c:pt idx="4">
                  <c:v>-0.10620114099669413</c:v>
                </c:pt>
                <c:pt idx="5">
                  <c:v>-0.10679371138588645</c:v>
                </c:pt>
                <c:pt idx="6">
                  <c:v>-0.10723186455458661</c:v>
                </c:pt>
                <c:pt idx="7">
                  <c:v>-0.10766568857116969</c:v>
                </c:pt>
                <c:pt idx="8">
                  <c:v>-0.10814323062062259</c:v>
                </c:pt>
                <c:pt idx="9">
                  <c:v>-0.10815660905788764</c:v>
                </c:pt>
                <c:pt idx="10">
                  <c:v>-0.10885182798348413</c:v>
                </c:pt>
                <c:pt idx="11">
                  <c:v>-0.11019122000206991</c:v>
                </c:pt>
                <c:pt idx="12">
                  <c:v>-0.11117072991723209</c:v>
                </c:pt>
                <c:pt idx="13">
                  <c:v>-0.11174383145921633</c:v>
                </c:pt>
                <c:pt idx="14">
                  <c:v>-0.1120811346287862</c:v>
                </c:pt>
                <c:pt idx="15">
                  <c:v>-0.11221718061266446</c:v>
                </c:pt>
                <c:pt idx="16">
                  <c:v>-0.11231656907455756</c:v>
                </c:pt>
                <c:pt idx="17">
                  <c:v>-0.11231735143979303</c:v>
                </c:pt>
                <c:pt idx="18">
                  <c:v>-0.11231798003526255</c:v>
                </c:pt>
                <c:pt idx="19">
                  <c:v>-0.11231947760315093</c:v>
                </c:pt>
                <c:pt idx="20">
                  <c:v>-0.11233511157770625</c:v>
                </c:pt>
                <c:pt idx="21">
                  <c:v>-0.11245952134378408</c:v>
                </c:pt>
                <c:pt idx="22">
                  <c:v>-0.11246042049890943</c:v>
                </c:pt>
                <c:pt idx="23">
                  <c:v>-0.11272165059261967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5891328"/>
        <c:axId val="125892864"/>
      </c:areaChart>
      <c:barChart>
        <c:barDir val="col"/>
        <c:grouping val="clustered"/>
        <c:varyColors val="0"/>
        <c:ser>
          <c:idx val="0"/>
          <c:order val="0"/>
          <c:tx>
            <c:strRef>
              <c:f>'MA(1)'!$J$36</c:f>
              <c:strCache>
                <c:ptCount val="1"/>
                <c:pt idx="0">
                  <c:v>ACF</c:v>
                </c:pt>
              </c:strCache>
            </c:strRef>
          </c:tx>
          <c:invertIfNegative val="0"/>
          <c:val>
            <c:numRef>
              <c:f>'MA(1)'!$J$37:$J$60</c:f>
              <c:numCache>
                <c:formatCode>0.00%</c:formatCode>
                <c:ptCount val="24"/>
                <c:pt idx="0">
                  <c:v>0.48218366114123828</c:v>
                </c:pt>
                <c:pt idx="1">
                  <c:v>3.5843036748573649E-2</c:v>
                </c:pt>
                <c:pt idx="2">
                  <c:v>-1.4985247418165024E-2</c:v>
                </c:pt>
                <c:pt idx="3">
                  <c:v>-9.0630930754306227E-2</c:v>
                </c:pt>
                <c:pt idx="4">
                  <c:v>-7.812098831333672E-2</c:v>
                </c:pt>
                <c:pt idx="5">
                  <c:v>-7.7892284973203677E-2</c:v>
                </c:pt>
                <c:pt idx="6">
                  <c:v>-8.1895948589236003E-2</c:v>
                </c:pt>
                <c:pt idx="7">
                  <c:v>1.3723115081085599E-2</c:v>
                </c:pt>
                <c:pt idx="8">
                  <c:v>9.9087989337692473E-2</c:v>
                </c:pt>
                <c:pt idx="9">
                  <c:v>0.13817850947666316</c:v>
                </c:pt>
                <c:pt idx="10">
                  <c:v>0.11878943520625154</c:v>
                </c:pt>
                <c:pt idx="11">
                  <c:v>9.1181539632573166E-2</c:v>
                </c:pt>
                <c:pt idx="12">
                  <c:v>7.0094894769272206E-2</c:v>
                </c:pt>
                <c:pt idx="13">
                  <c:v>4.4563344968861371E-2</c:v>
                </c:pt>
                <c:pt idx="14">
                  <c:v>3.810927727714019E-2</c:v>
                </c:pt>
                <c:pt idx="15">
                  <c:v>3.3819279727081908E-3</c:v>
                </c:pt>
                <c:pt idx="16">
                  <c:v>-3.0314231928133335E-3</c:v>
                </c:pt>
                <c:pt idx="17">
                  <c:v>4.6790346414657385E-3</c:v>
                </c:pt>
                <c:pt idx="18">
                  <c:v>-1.5118693442136379E-2</c:v>
                </c:pt>
                <c:pt idx="19">
                  <c:v>-4.2662089167207207E-2</c:v>
                </c:pt>
                <c:pt idx="20">
                  <c:v>-3.627882449927271E-3</c:v>
                </c:pt>
                <c:pt idx="21">
                  <c:v>6.1872892737415183E-2</c:v>
                </c:pt>
                <c:pt idx="22">
                  <c:v>1.295820857328147E-2</c:v>
                </c:pt>
                <c:pt idx="23">
                  <c:v>-5.2760799594028664E-2</c:v>
                </c:pt>
              </c:numCache>
            </c:numRef>
          </c:val>
        </c:ser>
        <c:ser>
          <c:idx val="3"/>
          <c:order val="3"/>
          <c:tx>
            <c:strRef>
              <c:f>'MA(1)'!$Q$35:$R$35</c:f>
              <c:strCache>
                <c:ptCount val="1"/>
                <c:pt idx="0">
                  <c:v>Theoretical</c:v>
                </c:pt>
              </c:strCache>
            </c:strRef>
          </c:tx>
          <c:spPr>
            <a:noFill/>
            <a:ln>
              <a:solidFill>
                <a:schemeClr val="accent1"/>
              </a:solidFill>
            </a:ln>
          </c:spPr>
          <c:invertIfNegative val="0"/>
          <c:val>
            <c:numRef>
              <c:f>'MA(1)'!$Q$37:$Q$60</c:f>
              <c:numCache>
                <c:formatCode>0.0%</c:formatCode>
                <c:ptCount val="24"/>
                <c:pt idx="0">
                  <c:v>0.7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5891328"/>
        <c:axId val="125892864"/>
      </c:barChart>
      <c:catAx>
        <c:axId val="125891328"/>
        <c:scaling>
          <c:orientation val="minMax"/>
        </c:scaling>
        <c:delete val="0"/>
        <c:axPos val="b"/>
        <c:majorTickMark val="out"/>
        <c:minorTickMark val="none"/>
        <c:tickLblPos val="low"/>
        <c:crossAx val="125892864"/>
        <c:crosses val="autoZero"/>
        <c:auto val="1"/>
        <c:lblAlgn val="ctr"/>
        <c:lblOffset val="100"/>
        <c:noMultiLvlLbl val="0"/>
      </c:catAx>
      <c:valAx>
        <c:axId val="125892864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25891328"/>
        <c:crosses val="autoZero"/>
        <c:crossBetween val="between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14119142514593086"/>
          <c:y val="0.13244231852712429"/>
          <c:w val="0.16779032250598305"/>
          <c:h val="0.22146253365821369"/>
        </c:manualLayout>
      </c:layout>
      <c:overlay val="0"/>
    </c:legend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PACF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2961504811898508E-2"/>
          <c:y val="2.6677681683232219E-2"/>
          <c:w val="0.92352321194225739"/>
          <c:h val="0.86391601049868771"/>
        </c:manualLayout>
      </c:layout>
      <c:areaChart>
        <c:grouping val="standard"/>
        <c:varyColors val="0"/>
        <c:ser>
          <c:idx val="1"/>
          <c:order val="1"/>
          <c:tx>
            <c:v>UL</c:v>
          </c:tx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val>
            <c:numRef>
              <c:f>'MA(1)'!$N$37:$N$60</c:f>
              <c:numCache>
                <c:formatCode>0.00%</c:formatCode>
                <c:ptCount val="24"/>
                <c:pt idx="0">
                  <c:v>8.7652254057658141E-2</c:v>
                </c:pt>
                <c:pt idx="1">
                  <c:v>8.7652254057658141E-2</c:v>
                </c:pt>
                <c:pt idx="2">
                  <c:v>8.7652254057658141E-2</c:v>
                </c:pt>
                <c:pt idx="3">
                  <c:v>8.7652254057658141E-2</c:v>
                </c:pt>
                <c:pt idx="4">
                  <c:v>8.7652254057658141E-2</c:v>
                </c:pt>
                <c:pt idx="5">
                  <c:v>8.7652254057658141E-2</c:v>
                </c:pt>
                <c:pt idx="6">
                  <c:v>8.7652254057658141E-2</c:v>
                </c:pt>
                <c:pt idx="7">
                  <c:v>8.7652254057658141E-2</c:v>
                </c:pt>
                <c:pt idx="8">
                  <c:v>8.7652254057658141E-2</c:v>
                </c:pt>
                <c:pt idx="9">
                  <c:v>8.7652254057658141E-2</c:v>
                </c:pt>
                <c:pt idx="10">
                  <c:v>8.7652254057658141E-2</c:v>
                </c:pt>
                <c:pt idx="11">
                  <c:v>8.7652254057658141E-2</c:v>
                </c:pt>
                <c:pt idx="12">
                  <c:v>8.7652254057658141E-2</c:v>
                </c:pt>
                <c:pt idx="13">
                  <c:v>8.7652254057658141E-2</c:v>
                </c:pt>
                <c:pt idx="14">
                  <c:v>8.7652254057658141E-2</c:v>
                </c:pt>
                <c:pt idx="15">
                  <c:v>8.7652254057658141E-2</c:v>
                </c:pt>
                <c:pt idx="16">
                  <c:v>8.7652254057658141E-2</c:v>
                </c:pt>
                <c:pt idx="17">
                  <c:v>8.7652254057658141E-2</c:v>
                </c:pt>
                <c:pt idx="18">
                  <c:v>8.7652254057658141E-2</c:v>
                </c:pt>
                <c:pt idx="19">
                  <c:v>8.7652254057658141E-2</c:v>
                </c:pt>
                <c:pt idx="20">
                  <c:v>8.7652254057658141E-2</c:v>
                </c:pt>
                <c:pt idx="21">
                  <c:v>8.7652254057658141E-2</c:v>
                </c:pt>
                <c:pt idx="22">
                  <c:v>8.7652254057658141E-2</c:v>
                </c:pt>
                <c:pt idx="23">
                  <c:v>8.7652254057658141E-2</c:v>
                </c:pt>
              </c:numCache>
            </c:numRef>
          </c:val>
        </c:ser>
        <c:ser>
          <c:idx val="2"/>
          <c:order val="2"/>
          <c:tx>
            <c:v>LL</c:v>
          </c:tx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val>
            <c:numRef>
              <c:f>'MA(1)'!$O$37:$O$60</c:f>
              <c:numCache>
                <c:formatCode>0.00%</c:formatCode>
                <c:ptCount val="24"/>
                <c:pt idx="0">
                  <c:v>-8.7652254057658141E-2</c:v>
                </c:pt>
                <c:pt idx="1">
                  <c:v>-8.7652254057658141E-2</c:v>
                </c:pt>
                <c:pt idx="2">
                  <c:v>-8.7652254057658141E-2</c:v>
                </c:pt>
                <c:pt idx="3">
                  <c:v>-8.7652254057658141E-2</c:v>
                </c:pt>
                <c:pt idx="4">
                  <c:v>-8.7652254057658141E-2</c:v>
                </c:pt>
                <c:pt idx="5">
                  <c:v>-8.7652254057658141E-2</c:v>
                </c:pt>
                <c:pt idx="6">
                  <c:v>-8.7652254057658141E-2</c:v>
                </c:pt>
                <c:pt idx="7">
                  <c:v>-8.7652254057658141E-2</c:v>
                </c:pt>
                <c:pt idx="8">
                  <c:v>-8.7652254057658141E-2</c:v>
                </c:pt>
                <c:pt idx="9">
                  <c:v>-8.7652254057658141E-2</c:v>
                </c:pt>
                <c:pt idx="10">
                  <c:v>-8.7652254057658141E-2</c:v>
                </c:pt>
                <c:pt idx="11">
                  <c:v>-8.7652254057658141E-2</c:v>
                </c:pt>
                <c:pt idx="12">
                  <c:v>-8.7652254057658141E-2</c:v>
                </c:pt>
                <c:pt idx="13">
                  <c:v>-8.7652254057658141E-2</c:v>
                </c:pt>
                <c:pt idx="14">
                  <c:v>-8.7652254057658141E-2</c:v>
                </c:pt>
                <c:pt idx="15">
                  <c:v>-8.7652254057658141E-2</c:v>
                </c:pt>
                <c:pt idx="16">
                  <c:v>-8.7652254057658141E-2</c:v>
                </c:pt>
                <c:pt idx="17">
                  <c:v>-8.7652254057658141E-2</c:v>
                </c:pt>
                <c:pt idx="18">
                  <c:v>-8.7652254057658141E-2</c:v>
                </c:pt>
                <c:pt idx="19">
                  <c:v>-8.7652254057658141E-2</c:v>
                </c:pt>
                <c:pt idx="20">
                  <c:v>-8.7652254057658141E-2</c:v>
                </c:pt>
                <c:pt idx="21">
                  <c:v>-8.7652254057658141E-2</c:v>
                </c:pt>
                <c:pt idx="22">
                  <c:v>-8.7652254057658141E-2</c:v>
                </c:pt>
                <c:pt idx="23">
                  <c:v>-8.7652254057658141E-2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965824"/>
        <c:axId val="127967616"/>
      </c:areaChart>
      <c:barChart>
        <c:barDir val="col"/>
        <c:grouping val="clustered"/>
        <c:varyColors val="0"/>
        <c:ser>
          <c:idx val="0"/>
          <c:order val="0"/>
          <c:tx>
            <c:strRef>
              <c:f>'MA(1)'!$M$36</c:f>
              <c:strCache>
                <c:ptCount val="1"/>
                <c:pt idx="0">
                  <c:v>PACF</c:v>
                </c:pt>
              </c:strCache>
            </c:strRef>
          </c:tx>
          <c:invertIfNegative val="0"/>
          <c:val>
            <c:numRef>
              <c:f>'MA(1)'!$M$37:$M$60</c:f>
              <c:numCache>
                <c:formatCode>0.00%</c:formatCode>
                <c:ptCount val="24"/>
                <c:pt idx="0">
                  <c:v>0.48219135127083446</c:v>
                </c:pt>
                <c:pt idx="1">
                  <c:v>-0.2572456571999715</c:v>
                </c:pt>
                <c:pt idx="2">
                  <c:v>0.11973906989266822</c:v>
                </c:pt>
                <c:pt idx="3">
                  <c:v>-0.18025385100287497</c:v>
                </c:pt>
                <c:pt idx="4">
                  <c:v>7.6075060586405049E-2</c:v>
                </c:pt>
                <c:pt idx="5">
                  <c:v>-0.12705346472215243</c:v>
                </c:pt>
                <c:pt idx="6">
                  <c:v>2.2242856184983555E-2</c:v>
                </c:pt>
                <c:pt idx="7">
                  <c:v>4.4772413409544534E-2</c:v>
                </c:pt>
                <c:pt idx="8">
                  <c:v>7.1183911923111021E-2</c:v>
                </c:pt>
                <c:pt idx="9">
                  <c:v>7.0643762877506816E-2</c:v>
                </c:pt>
                <c:pt idx="10">
                  <c:v>1.6402882195005276E-2</c:v>
                </c:pt>
                <c:pt idx="11">
                  <c:v>6.5125264234742575E-2</c:v>
                </c:pt>
                <c:pt idx="12">
                  <c:v>1.6951834724252157E-2</c:v>
                </c:pt>
                <c:pt idx="13">
                  <c:v>4.0621509137871832E-2</c:v>
                </c:pt>
                <c:pt idx="14">
                  <c:v>3.440678274811125E-2</c:v>
                </c:pt>
                <c:pt idx="15">
                  <c:v>-1.3718133446010467E-2</c:v>
                </c:pt>
                <c:pt idx="16">
                  <c:v>3.979177246670345E-2</c:v>
                </c:pt>
                <c:pt idx="17">
                  <c:v>-2.1609418740513135E-2</c:v>
                </c:pt>
                <c:pt idx="18">
                  <c:v>-1.1000963416191984E-2</c:v>
                </c:pt>
                <c:pt idx="19">
                  <c:v>-5.5131212975153145E-2</c:v>
                </c:pt>
                <c:pt idx="20">
                  <c:v>5.5705614113325252E-2</c:v>
                </c:pt>
                <c:pt idx="21">
                  <c:v>3.1460793167077956E-2</c:v>
                </c:pt>
                <c:pt idx="22">
                  <c:v>-7.926659080714149E-2</c:v>
                </c:pt>
                <c:pt idx="23">
                  <c:v>-3.5343515205864214E-2</c:v>
                </c:pt>
              </c:numCache>
            </c:numRef>
          </c:val>
        </c:ser>
        <c:ser>
          <c:idx val="3"/>
          <c:order val="3"/>
          <c:tx>
            <c:strRef>
              <c:f>'MA(1)'!$Q$35:$R$35</c:f>
              <c:strCache>
                <c:ptCount val="1"/>
                <c:pt idx="0">
                  <c:v>Theoretical</c:v>
                </c:pt>
              </c:strCache>
            </c:strRef>
          </c:tx>
          <c:spPr>
            <a:noFill/>
            <a:ln>
              <a:solidFill>
                <a:schemeClr val="accent1"/>
              </a:solidFill>
            </a:ln>
          </c:spPr>
          <c:invertIfNegative val="0"/>
          <c:val>
            <c:numRef>
              <c:f>'MA(1)'!$R$37:$R$60</c:f>
              <c:numCache>
                <c:formatCode>0.0%</c:formatCode>
                <c:ptCount val="24"/>
                <c:pt idx="0">
                  <c:v>0.7</c:v>
                </c:pt>
                <c:pt idx="1">
                  <c:v>-0.48999999999999994</c:v>
                </c:pt>
                <c:pt idx="2">
                  <c:v>0.34299999999999992</c:v>
                </c:pt>
                <c:pt idx="3">
                  <c:v>-0.24009999999999992</c:v>
                </c:pt>
                <c:pt idx="4">
                  <c:v>0.16806999999999994</c:v>
                </c:pt>
                <c:pt idx="5">
                  <c:v>-0.11764899999999995</c:v>
                </c:pt>
                <c:pt idx="6">
                  <c:v>8.2354299999999964E-2</c:v>
                </c:pt>
                <c:pt idx="7">
                  <c:v>-5.7648009999999972E-2</c:v>
                </c:pt>
                <c:pt idx="8">
                  <c:v>4.0353606999999979E-2</c:v>
                </c:pt>
                <c:pt idx="9">
                  <c:v>-2.8247524899999984E-2</c:v>
                </c:pt>
                <c:pt idx="10">
                  <c:v>1.9773267429999988E-2</c:v>
                </c:pt>
                <c:pt idx="11">
                  <c:v>-1.384128720099999E-2</c:v>
                </c:pt>
                <c:pt idx="12">
                  <c:v>9.6889010406999918E-3</c:v>
                </c:pt>
                <c:pt idx="13">
                  <c:v>-6.7822307284899942E-3</c:v>
                </c:pt>
                <c:pt idx="14">
                  <c:v>4.7475615099429958E-3</c:v>
                </c:pt>
                <c:pt idx="15">
                  <c:v>-3.323293056960097E-3</c:v>
                </c:pt>
                <c:pt idx="16">
                  <c:v>2.3263051398720678E-3</c:v>
                </c:pt>
                <c:pt idx="17">
                  <c:v>-1.6284135979104473E-3</c:v>
                </c:pt>
                <c:pt idx="18">
                  <c:v>1.139889518537313E-3</c:v>
                </c:pt>
                <c:pt idx="19">
                  <c:v>-7.9792266297611905E-4</c:v>
                </c:pt>
                <c:pt idx="20">
                  <c:v>5.5854586408328325E-4</c:v>
                </c:pt>
                <c:pt idx="21">
                  <c:v>-3.9098210485829826E-4</c:v>
                </c:pt>
                <c:pt idx="22">
                  <c:v>2.7368747340080879E-4</c:v>
                </c:pt>
                <c:pt idx="23">
                  <c:v>-1.9158123138056615E-4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965824"/>
        <c:axId val="127967616"/>
      </c:barChart>
      <c:catAx>
        <c:axId val="127965824"/>
        <c:scaling>
          <c:orientation val="minMax"/>
        </c:scaling>
        <c:delete val="0"/>
        <c:axPos val="b"/>
        <c:majorTickMark val="out"/>
        <c:minorTickMark val="none"/>
        <c:tickLblPos val="low"/>
        <c:crossAx val="127967616"/>
        <c:crosses val="autoZero"/>
        <c:auto val="1"/>
        <c:lblAlgn val="ctr"/>
        <c:lblOffset val="100"/>
        <c:noMultiLvlLbl val="0"/>
      </c:catAx>
      <c:valAx>
        <c:axId val="127967616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27965824"/>
        <c:crosses val="autoZero"/>
        <c:crossBetween val="between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26079027230971125"/>
          <c:y val="0.12107843896562112"/>
          <c:w val="0.19059861657917759"/>
          <c:h val="0.18505640893249001"/>
        </c:manualLayout>
      </c:layout>
      <c:overlay val="0"/>
    </c:legend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ACF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2961504811898508E-2"/>
          <c:y val="5.0226499465344611E-2"/>
          <c:w val="0.91879862076064034"/>
          <c:h val="0.85860017497812768"/>
        </c:manualLayout>
      </c:layout>
      <c:areaChart>
        <c:grouping val="standard"/>
        <c:varyColors val="0"/>
        <c:ser>
          <c:idx val="1"/>
          <c:order val="1"/>
          <c:tx>
            <c:v>UL</c:v>
          </c:tx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val>
            <c:numRef>
              <c:f>'MA(1)'!$K$66:$K$75</c:f>
              <c:numCache>
                <c:formatCode>0.00%</c:formatCode>
                <c:ptCount val="10"/>
                <c:pt idx="0">
                  <c:v>8.7652254057658141E-2</c:v>
                </c:pt>
                <c:pt idx="1">
                  <c:v>8.7652254057658141E-2</c:v>
                </c:pt>
                <c:pt idx="2">
                  <c:v>0.10701289016303814</c:v>
                </c:pt>
                <c:pt idx="3">
                  <c:v>0.11306082762636677</c:v>
                </c:pt>
                <c:pt idx="4">
                  <c:v>0.11311812542550505</c:v>
                </c:pt>
                <c:pt idx="5">
                  <c:v>0.11358308392513455</c:v>
                </c:pt>
                <c:pt idx="6">
                  <c:v>0.11431514822222094</c:v>
                </c:pt>
                <c:pt idx="7">
                  <c:v>0.11484361848346449</c:v>
                </c:pt>
                <c:pt idx="8">
                  <c:v>0.11526873116626057</c:v>
                </c:pt>
                <c:pt idx="9">
                  <c:v>0.11534522916159926</c:v>
                </c:pt>
              </c:numCache>
            </c:numRef>
          </c:val>
        </c:ser>
        <c:ser>
          <c:idx val="2"/>
          <c:order val="2"/>
          <c:tx>
            <c:v>LL</c:v>
          </c:tx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50000">
                  <a:schemeClr val="accent1">
                    <a:tint val="44500"/>
                    <a:satMod val="16000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val>
            <c:numRef>
              <c:f>'MA(1)'!$L$66:$L$75</c:f>
              <c:numCache>
                <c:formatCode>0.00%</c:formatCode>
                <c:ptCount val="10"/>
                <c:pt idx="0">
                  <c:v>-8.7652254057658141E-2</c:v>
                </c:pt>
                <c:pt idx="1">
                  <c:v>-8.7652254057658141E-2</c:v>
                </c:pt>
                <c:pt idx="2">
                  <c:v>-0.10701289016303814</c:v>
                </c:pt>
                <c:pt idx="3">
                  <c:v>-0.11306082762636677</c:v>
                </c:pt>
                <c:pt idx="4">
                  <c:v>-0.11311812542550505</c:v>
                </c:pt>
                <c:pt idx="5">
                  <c:v>-0.11358308392513455</c:v>
                </c:pt>
                <c:pt idx="6">
                  <c:v>-0.11431514822222094</c:v>
                </c:pt>
                <c:pt idx="7">
                  <c:v>-0.11484361848346449</c:v>
                </c:pt>
                <c:pt idx="8">
                  <c:v>-0.11526873116626057</c:v>
                </c:pt>
                <c:pt idx="9">
                  <c:v>-0.11534522916159926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989248"/>
        <c:axId val="127990784"/>
      </c:areaChart>
      <c:barChart>
        <c:barDir val="col"/>
        <c:grouping val="clustered"/>
        <c:varyColors val="0"/>
        <c:ser>
          <c:idx val="0"/>
          <c:order val="0"/>
          <c:tx>
            <c:strRef>
              <c:f>'MA(1)'!$J$65</c:f>
              <c:strCache>
                <c:ptCount val="1"/>
                <c:pt idx="0">
                  <c:v>ACF</c:v>
                </c:pt>
              </c:strCache>
            </c:strRef>
          </c:tx>
          <c:invertIfNegative val="0"/>
          <c:val>
            <c:numRef>
              <c:f>'MA(1)'!$J$66:$J$75</c:f>
              <c:numCache>
                <c:formatCode>0.00%</c:formatCode>
                <c:ptCount val="10"/>
                <c:pt idx="0">
                  <c:v>0.49525152595773975</c:v>
                </c:pt>
                <c:pt idx="1">
                  <c:v>0.294313138074423</c:v>
                </c:pt>
                <c:pt idx="2">
                  <c:v>-2.9041361868875588E-2</c:v>
                </c:pt>
                <c:pt idx="3">
                  <c:v>-8.2823947814922597E-2</c:v>
                </c:pt>
                <c:pt idx="4">
                  <c:v>-0.10419982865870861</c:v>
                </c:pt>
                <c:pt idx="5">
                  <c:v>-8.8776992438572247E-2</c:v>
                </c:pt>
                <c:pt idx="6">
                  <c:v>-7.9789162717255391E-2</c:v>
                </c:pt>
                <c:pt idx="7">
                  <c:v>3.3883614927157565E-2</c:v>
                </c:pt>
                <c:pt idx="8">
                  <c:v>8.9551580217673982E-2</c:v>
                </c:pt>
                <c:pt idx="9">
                  <c:v>0.16002836076771262</c:v>
                </c:pt>
              </c:numCache>
            </c:numRef>
          </c:val>
        </c:ser>
        <c:ser>
          <c:idx val="3"/>
          <c:order val="3"/>
          <c:tx>
            <c:strRef>
              <c:f>'MA(1)'!$Q$64:$R$64</c:f>
              <c:strCache>
                <c:ptCount val="1"/>
                <c:pt idx="0">
                  <c:v>Theoretical</c:v>
                </c:pt>
              </c:strCache>
            </c:strRef>
          </c:tx>
          <c:spPr>
            <a:noFill/>
            <a:ln>
              <a:solidFill>
                <a:schemeClr val="accent1"/>
              </a:solidFill>
            </a:ln>
          </c:spPr>
          <c:invertIfNegative val="0"/>
          <c:val>
            <c:numRef>
              <c:f>'MA(1)'!$Q$66:$Q$75</c:f>
              <c:numCache>
                <c:formatCode>0.0%</c:formatCode>
                <c:ptCount val="10"/>
                <c:pt idx="0">
                  <c:v>0.5</c:v>
                </c:pt>
                <c:pt idx="1">
                  <c:v>0.4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989248"/>
        <c:axId val="127990784"/>
      </c:barChart>
      <c:catAx>
        <c:axId val="127989248"/>
        <c:scaling>
          <c:orientation val="minMax"/>
        </c:scaling>
        <c:delete val="0"/>
        <c:axPos val="b"/>
        <c:majorTickMark val="out"/>
        <c:minorTickMark val="none"/>
        <c:tickLblPos val="nextTo"/>
        <c:crossAx val="127990784"/>
        <c:crosses val="autoZero"/>
        <c:auto val="1"/>
        <c:lblAlgn val="ctr"/>
        <c:lblOffset val="100"/>
        <c:noMultiLvlLbl val="0"/>
      </c:catAx>
      <c:valAx>
        <c:axId val="127990784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n-US"/>
          </a:p>
        </c:txPr>
        <c:crossAx val="127989248"/>
        <c:crosses val="autoZero"/>
        <c:crossBetween val="between"/>
      </c:valAx>
      <c:spPr>
        <a:noFill/>
        <a:ln w="25400">
          <a:noFill/>
        </a:ln>
        <a:extLst>
          <a:ext uri="{909E8E84-426E-40DD-AFC4-6F175D3DCCD1}">
            <a14:hiddenFill xmlns:a14="http://schemas.microsoft.com/office/drawing/2010/main">
              <a:solidFill>
                <a:sysClr val="window" lastClr="FFFFFF"/>
              </a:solidFill>
            </a14:hiddenFill>
          </a:ext>
        </a:extLst>
      </c:spPr>
    </c:plotArea>
    <c:legend>
      <c:legendPos val="r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.25955215607989135"/>
          <c:y val="6.0242458386419021E-2"/>
          <c:w val="0.12619381840545019"/>
          <c:h val="0.31315560287683519"/>
        </c:manualLayout>
      </c:layout>
      <c:overlay val="0"/>
    </c:legend>
    <c:plotVisOnly val="1"/>
    <c:dispBlanksAs val="gap"/>
    <c:showDLblsOverMax val="0"/>
  </c:chart>
  <c:spPr>
    <a:noFill/>
    <a:ln w="9525">
      <a:noFill/>
    </a:ln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.xml"/><Relationship Id="rId3" Type="http://schemas.openxmlformats.org/officeDocument/2006/relationships/chart" Target="../charts/chart8.xml"/><Relationship Id="rId7" Type="http://schemas.openxmlformats.org/officeDocument/2006/relationships/chart" Target="../charts/chart12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6" Type="http://schemas.openxmlformats.org/officeDocument/2006/relationships/chart" Target="../charts/chart11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Relationship Id="rId9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1</xdr:row>
      <xdr:rowOff>28575</xdr:rowOff>
    </xdr:from>
    <xdr:to>
      <xdr:col>19</xdr:col>
      <xdr:colOff>342900</xdr:colOff>
      <xdr:row>16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514351</xdr:colOff>
      <xdr:row>29</xdr:row>
      <xdr:rowOff>161925</xdr:rowOff>
    </xdr:from>
    <xdr:to>
      <xdr:col>29</xdr:col>
      <xdr:colOff>514350</xdr:colOff>
      <xdr:row>40</xdr:row>
      <xdr:rowOff>161925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504825</xdr:colOff>
      <xdr:row>41</xdr:row>
      <xdr:rowOff>38100</xdr:rowOff>
    </xdr:from>
    <xdr:to>
      <xdr:col>31</xdr:col>
      <xdr:colOff>504825</xdr:colOff>
      <xdr:row>50</xdr:row>
      <xdr:rowOff>38100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219075</xdr:colOff>
      <xdr:row>58</xdr:row>
      <xdr:rowOff>152400</xdr:rowOff>
    </xdr:from>
    <xdr:to>
      <xdr:col>29</xdr:col>
      <xdr:colOff>66675</xdr:colOff>
      <xdr:row>71</xdr:row>
      <xdr:rowOff>76200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20</xdr:col>
      <xdr:colOff>361950</xdr:colOff>
      <xdr:row>75</xdr:row>
      <xdr:rowOff>28575</xdr:rowOff>
    </xdr:from>
    <xdr:to>
      <xdr:col>32</xdr:col>
      <xdr:colOff>361950</xdr:colOff>
      <xdr:row>84</xdr:row>
      <xdr:rowOff>28575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581024</xdr:colOff>
      <xdr:row>1</xdr:row>
      <xdr:rowOff>0</xdr:rowOff>
    </xdr:from>
    <xdr:to>
      <xdr:col>20</xdr:col>
      <xdr:colOff>476249</xdr:colOff>
      <xdr:row>18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57150</xdr:colOff>
      <xdr:row>35</xdr:row>
      <xdr:rowOff>66675</xdr:rowOff>
    </xdr:from>
    <xdr:to>
      <xdr:col>29</xdr:col>
      <xdr:colOff>600075</xdr:colOff>
      <xdr:row>46</xdr:row>
      <xdr:rowOff>161925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171451</xdr:colOff>
      <xdr:row>48</xdr:row>
      <xdr:rowOff>19050</xdr:rowOff>
    </xdr:from>
    <xdr:to>
      <xdr:col>30</xdr:col>
      <xdr:colOff>304801</xdr:colOff>
      <xdr:row>61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285750</xdr:colOff>
      <xdr:row>62</xdr:row>
      <xdr:rowOff>161925</xdr:rowOff>
    </xdr:from>
    <xdr:to>
      <xdr:col>31</xdr:col>
      <xdr:colOff>273844</xdr:colOff>
      <xdr:row>70</xdr:row>
      <xdr:rowOff>161925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419100</xdr:colOff>
      <xdr:row>71</xdr:row>
      <xdr:rowOff>152400</xdr:rowOff>
    </xdr:from>
    <xdr:to>
      <xdr:col>33</xdr:col>
      <xdr:colOff>419100</xdr:colOff>
      <xdr:row>80</xdr:row>
      <xdr:rowOff>152400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552450</xdr:colOff>
      <xdr:row>83</xdr:row>
      <xdr:rowOff>133350</xdr:rowOff>
    </xdr:from>
    <xdr:to>
      <xdr:col>33</xdr:col>
      <xdr:colOff>552450</xdr:colOff>
      <xdr:row>91</xdr:row>
      <xdr:rowOff>133350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21</xdr:col>
      <xdr:colOff>561975</xdr:colOff>
      <xdr:row>93</xdr:row>
      <xdr:rowOff>57150</xdr:rowOff>
    </xdr:from>
    <xdr:to>
      <xdr:col>33</xdr:col>
      <xdr:colOff>561975</xdr:colOff>
      <xdr:row>102</xdr:row>
      <xdr:rowOff>57150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21</xdr:col>
      <xdr:colOff>447675</xdr:colOff>
      <xdr:row>105</xdr:row>
      <xdr:rowOff>76200</xdr:rowOff>
    </xdr:from>
    <xdr:to>
      <xdr:col>33</xdr:col>
      <xdr:colOff>447675</xdr:colOff>
      <xdr:row>113</xdr:row>
      <xdr:rowOff>76200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22</xdr:col>
      <xdr:colOff>28575</xdr:colOff>
      <xdr:row>113</xdr:row>
      <xdr:rowOff>180975</xdr:rowOff>
    </xdr:from>
    <xdr:to>
      <xdr:col>34</xdr:col>
      <xdr:colOff>28575</xdr:colOff>
      <xdr:row>122</xdr:row>
      <xdr:rowOff>180975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561975</xdr:colOff>
      <xdr:row>1</xdr:row>
      <xdr:rowOff>9525</xdr:rowOff>
    </xdr:from>
    <xdr:to>
      <xdr:col>20</xdr:col>
      <xdr:colOff>28575</xdr:colOff>
      <xdr:row>15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419101</xdr:colOff>
      <xdr:row>31</xdr:row>
      <xdr:rowOff>171449</xdr:rowOff>
    </xdr:from>
    <xdr:to>
      <xdr:col>29</xdr:col>
      <xdr:colOff>571501</xdr:colOff>
      <xdr:row>45</xdr:row>
      <xdr:rowOff>59532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419100</xdr:colOff>
      <xdr:row>46</xdr:row>
      <xdr:rowOff>180975</xdr:rowOff>
    </xdr:from>
    <xdr:to>
      <xdr:col>31</xdr:col>
      <xdr:colOff>419100</xdr:colOff>
      <xdr:row>58</xdr:row>
      <xdr:rowOff>133350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06"/>
  <sheetViews>
    <sheetView topLeftCell="B41" zoomScale="80" zoomScaleNormal="80" workbookViewId="0">
      <selection activeCell="AE63" sqref="AE63"/>
    </sheetView>
  </sheetViews>
  <sheetFormatPr defaultRowHeight="15" x14ac:dyDescent="0.25"/>
  <sheetData>
    <row r="1" spans="1:5" x14ac:dyDescent="0.25">
      <c r="A1" s="1" t="s">
        <v>2</v>
      </c>
      <c r="D1">
        <v>0</v>
      </c>
      <c r="E1">
        <v>0</v>
      </c>
    </row>
    <row r="2" spans="1:5" x14ac:dyDescent="0.25">
      <c r="A2" s="1" t="s">
        <v>3</v>
      </c>
      <c r="B2">
        <v>0.05</v>
      </c>
    </row>
    <row r="3" spans="1:5" x14ac:dyDescent="0.25">
      <c r="A3" s="1" t="s">
        <v>4</v>
      </c>
      <c r="D3">
        <v>0.8</v>
      </c>
      <c r="E3">
        <v>0.9</v>
      </c>
    </row>
    <row r="4" spans="1:5" x14ac:dyDescent="0.25">
      <c r="A4" s="1" t="s">
        <v>34</v>
      </c>
      <c r="E4">
        <v>-0.1</v>
      </c>
    </row>
    <row r="5" spans="1:5" x14ac:dyDescent="0.25">
      <c r="A5" s="1" t="s">
        <v>32</v>
      </c>
      <c r="B5">
        <v>123</v>
      </c>
    </row>
    <row r="6" spans="1:5" ht="15.75" thickBot="1" x14ac:dyDescent="0.3">
      <c r="A6" s="4" t="s">
        <v>0</v>
      </c>
      <c r="B6" s="3" t="s">
        <v>1</v>
      </c>
      <c r="C6" s="4" t="s">
        <v>5</v>
      </c>
      <c r="D6" s="4" t="s">
        <v>35</v>
      </c>
      <c r="E6" s="20" t="s">
        <v>36</v>
      </c>
    </row>
    <row r="7" spans="1:5" x14ac:dyDescent="0.25">
      <c r="A7">
        <v>1.3428144169438765E-2</v>
      </c>
      <c r="B7">
        <f>_xlfn.NORM.S.INV(A7)</f>
        <v>-2.2136002758083513</v>
      </c>
      <c r="C7">
        <f>B7*$B$2</f>
        <v>-0.11068001379041757</v>
      </c>
      <c r="D7">
        <v>0</v>
      </c>
      <c r="E7">
        <v>0</v>
      </c>
    </row>
    <row r="8" spans="1:5" x14ac:dyDescent="0.25">
      <c r="A8">
        <v>0.58146916104617452</v>
      </c>
      <c r="B8">
        <f t="shared" ref="B8:B71" si="0">_xlfn.NORM.S.INV(A8)</f>
        <v>0.20565337937757949</v>
      </c>
      <c r="C8">
        <f t="shared" ref="C8:C71" si="1">B8*$B$2</f>
        <v>1.0282668968878975E-2</v>
      </c>
      <c r="D8">
        <f t="shared" ref="D8:D71" si="2">$D$1+$D$3*D7+C8</f>
        <v>1.0282668968878975E-2</v>
      </c>
      <c r="E8">
        <f>$E$1+$C8+$E$3*E7</f>
        <v>1.0282668968878975E-2</v>
      </c>
    </row>
    <row r="9" spans="1:5" x14ac:dyDescent="0.25">
      <c r="A9">
        <v>0.70421460615863518</v>
      </c>
      <c r="B9">
        <f t="shared" si="0"/>
        <v>0.53656114734233418</v>
      </c>
      <c r="C9">
        <f t="shared" si="1"/>
        <v>2.6828057367116711E-2</v>
      </c>
      <c r="D9">
        <f t="shared" si="2"/>
        <v>3.5054192542219892E-2</v>
      </c>
      <c r="E9">
        <f>$E$1+$C9+$E$3*E8+$E$4*E7</f>
        <v>3.6082459439107789E-2</v>
      </c>
    </row>
    <row r="10" spans="1:5" x14ac:dyDescent="0.25">
      <c r="A10">
        <v>0.39991454817346722</v>
      </c>
      <c r="B10">
        <f t="shared" si="0"/>
        <v>-0.25356829084899785</v>
      </c>
      <c r="C10">
        <f t="shared" si="1"/>
        <v>-1.2678414542449893E-2</v>
      </c>
      <c r="D10">
        <f t="shared" si="2"/>
        <v>1.5364939491326023E-2</v>
      </c>
      <c r="E10">
        <f t="shared" ref="E10:E73" si="3">$E$1+$C10+$E$3*E9+$E$4*E8</f>
        <v>1.876753205585922E-2</v>
      </c>
    </row>
    <row r="11" spans="1:5" x14ac:dyDescent="0.25">
      <c r="A11">
        <v>0.98767052217169715</v>
      </c>
      <c r="B11">
        <f t="shared" si="0"/>
        <v>2.2467039186171904</v>
      </c>
      <c r="C11">
        <f t="shared" si="1"/>
        <v>0.11233519593085953</v>
      </c>
      <c r="D11">
        <f t="shared" si="2"/>
        <v>0.12462714752392035</v>
      </c>
      <c r="E11">
        <f t="shared" si="3"/>
        <v>0.12561772883722205</v>
      </c>
    </row>
    <row r="12" spans="1:5" x14ac:dyDescent="0.25">
      <c r="A12">
        <v>9.9642933439130832E-2</v>
      </c>
      <c r="B12">
        <f t="shared" si="0"/>
        <v>-1.2835888107298259</v>
      </c>
      <c r="C12">
        <f t="shared" si="1"/>
        <v>-6.41794405364913E-2</v>
      </c>
      <c r="D12">
        <f t="shared" si="2"/>
        <v>3.5522277482644984E-2</v>
      </c>
      <c r="E12">
        <f t="shared" si="3"/>
        <v>4.6999762211422623E-2</v>
      </c>
    </row>
    <row r="13" spans="1:5" x14ac:dyDescent="0.25">
      <c r="A13">
        <v>0.93841364787743764</v>
      </c>
      <c r="B13">
        <f t="shared" si="0"/>
        <v>1.5415922737843344</v>
      </c>
      <c r="C13">
        <f t="shared" si="1"/>
        <v>7.7079613689216731E-2</v>
      </c>
      <c r="D13">
        <f t="shared" si="2"/>
        <v>0.10549743567533272</v>
      </c>
      <c r="E13">
        <f t="shared" si="3"/>
        <v>0.10681762679577489</v>
      </c>
    </row>
    <row r="14" spans="1:5" x14ac:dyDescent="0.25">
      <c r="A14">
        <v>0.99728385265663622</v>
      </c>
      <c r="B14">
        <f t="shared" si="0"/>
        <v>2.7802148366767283</v>
      </c>
      <c r="C14">
        <f t="shared" si="1"/>
        <v>0.13901074183383641</v>
      </c>
      <c r="D14">
        <f t="shared" si="2"/>
        <v>0.2234086903741026</v>
      </c>
      <c r="E14">
        <f t="shared" si="3"/>
        <v>0.23044662972889154</v>
      </c>
    </row>
    <row r="15" spans="1:5" x14ac:dyDescent="0.25">
      <c r="A15">
        <v>0.29786065248573262</v>
      </c>
      <c r="B15">
        <f t="shared" si="0"/>
        <v>-0.53056348507151208</v>
      </c>
      <c r="C15">
        <f t="shared" si="1"/>
        <v>-2.6528174253575607E-2</v>
      </c>
      <c r="D15">
        <f t="shared" si="2"/>
        <v>0.15219877804570647</v>
      </c>
      <c r="E15">
        <f t="shared" si="3"/>
        <v>0.17019202982284931</v>
      </c>
    </row>
    <row r="16" spans="1:5" x14ac:dyDescent="0.25">
      <c r="A16">
        <v>0.85647144993438518</v>
      </c>
      <c r="B16">
        <f t="shared" si="0"/>
        <v>1.0645997342777413</v>
      </c>
      <c r="C16">
        <f t="shared" si="1"/>
        <v>5.3229986713887067E-2</v>
      </c>
      <c r="D16">
        <f t="shared" si="2"/>
        <v>0.17498900915045223</v>
      </c>
      <c r="E16">
        <f t="shared" si="3"/>
        <v>0.1833581505815623</v>
      </c>
    </row>
    <row r="17" spans="1:20" x14ac:dyDescent="0.25">
      <c r="A17">
        <v>0.62346263008514669</v>
      </c>
      <c r="B17">
        <f t="shared" si="0"/>
        <v>0.3145876729937922</v>
      </c>
      <c r="C17">
        <f t="shared" si="1"/>
        <v>1.5729383649689611E-2</v>
      </c>
      <c r="D17">
        <f t="shared" si="2"/>
        <v>0.15572059097005142</v>
      </c>
      <c r="E17">
        <f t="shared" si="3"/>
        <v>0.16373251619081075</v>
      </c>
    </row>
    <row r="18" spans="1:20" ht="15.75" thickBot="1" x14ac:dyDescent="0.3">
      <c r="A18">
        <v>2.2888882106997896E-2</v>
      </c>
      <c r="B18">
        <f t="shared" si="0"/>
        <v>-1.9974367016311332</v>
      </c>
      <c r="C18">
        <f t="shared" si="1"/>
        <v>-9.987183508155667E-2</v>
      </c>
      <c r="D18">
        <f t="shared" si="2"/>
        <v>2.4704637694484471E-2</v>
      </c>
      <c r="E18">
        <f t="shared" si="3"/>
        <v>2.9151614432016779E-2</v>
      </c>
    </row>
    <row r="19" spans="1:20" ht="15.75" thickBot="1" x14ac:dyDescent="0.3">
      <c r="A19">
        <v>0.13672292245246742</v>
      </c>
      <c r="B19">
        <f t="shared" si="0"/>
        <v>-1.0951616013265835</v>
      </c>
      <c r="C19">
        <f t="shared" si="1"/>
        <v>-5.4758080066329179E-2</v>
      </c>
      <c r="D19">
        <f t="shared" si="2"/>
        <v>-3.4994369910741605E-2</v>
      </c>
      <c r="E19">
        <f t="shared" si="3"/>
        <v>-4.4894878696595156E-2</v>
      </c>
      <c r="I19" s="7" t="s">
        <v>7</v>
      </c>
      <c r="J19" s="8"/>
      <c r="K19" s="8"/>
      <c r="M19" s="7" t="s">
        <v>17</v>
      </c>
      <c r="N19" s="8"/>
      <c r="O19" s="15"/>
      <c r="P19" s="13">
        <f>0.05</f>
        <v>0.05</v>
      </c>
      <c r="R19" s="18" t="s">
        <v>21</v>
      </c>
      <c r="S19" s="18" t="s">
        <v>22</v>
      </c>
      <c r="T19" s="18" t="s">
        <v>20</v>
      </c>
    </row>
    <row r="20" spans="1:20" x14ac:dyDescent="0.25">
      <c r="A20">
        <v>0.11789300210577715</v>
      </c>
      <c r="B20">
        <f t="shared" si="0"/>
        <v>-1.1855855684871874</v>
      </c>
      <c r="C20">
        <f t="shared" si="1"/>
        <v>-5.9279278424359372E-2</v>
      </c>
      <c r="D20">
        <f t="shared" si="2"/>
        <v>-8.7274774352952653E-2</v>
      </c>
      <c r="E20">
        <f t="shared" si="3"/>
        <v>-0.1025998306944967</v>
      </c>
      <c r="M20" s="12" t="s">
        <v>18</v>
      </c>
      <c r="N20" s="12" t="s">
        <v>19</v>
      </c>
      <c r="O20" s="12" t="s">
        <v>20</v>
      </c>
      <c r="R20" s="9" t="s">
        <v>23</v>
      </c>
      <c r="S20" s="17">
        <f>_xll.WNTest('AR(1)'!$D$7:$D$506, 1)</f>
        <v>3.3522830155310318E-165</v>
      </c>
      <c r="T20" s="16" t="b">
        <f>IF($S20 &gt; $P$19, TRUE, FALSE)</f>
        <v>0</v>
      </c>
    </row>
    <row r="21" spans="1:20" x14ac:dyDescent="0.25">
      <c r="A21">
        <v>0.92864772484511859</v>
      </c>
      <c r="B21">
        <f t="shared" si="0"/>
        <v>1.4657935076975821</v>
      </c>
      <c r="C21">
        <f t="shared" si="1"/>
        <v>7.3289675384879113E-2</v>
      </c>
      <c r="D21">
        <f t="shared" si="2"/>
        <v>3.4698559025169856E-3</v>
      </c>
      <c r="E21">
        <f t="shared" si="3"/>
        <v>-1.4560684370508403E-2</v>
      </c>
      <c r="J21" s="9" t="s">
        <v>8</v>
      </c>
      <c r="K21" s="10">
        <f>AVERAGE(_xll.RMNA('AR(1)'!$D$7:$D$506))</f>
        <v>1.1850192541171266E-2</v>
      </c>
      <c r="M21" s="16">
        <v>0</v>
      </c>
      <c r="N21" s="17">
        <f>_xll.TEST_MEAN('AR(1)'!$D$7:$D$506,$M21)</f>
        <v>7.2831433241092895E-4</v>
      </c>
      <c r="O21" s="16" t="b">
        <f>IF($N21 &gt; $P$19/2, FALSE, TRUE)</f>
        <v>1</v>
      </c>
      <c r="R21" s="9" t="s">
        <v>24</v>
      </c>
      <c r="S21" s="17">
        <f>_xll.NormalityTest('AR(1)'!$D$7:$D$506, 1)</f>
        <v>0.31394017487889453</v>
      </c>
      <c r="T21" s="16" t="b">
        <f>IF($S21 &gt; $P$19, TRUE, FALSE)</f>
        <v>1</v>
      </c>
    </row>
    <row r="22" spans="1:20" x14ac:dyDescent="0.25">
      <c r="A22">
        <v>0.56721701712088379</v>
      </c>
      <c r="B22">
        <f t="shared" si="0"/>
        <v>0.16929327455567084</v>
      </c>
      <c r="C22">
        <f t="shared" si="1"/>
        <v>8.4646637277835425E-3</v>
      </c>
      <c r="D22">
        <f t="shared" si="2"/>
        <v>1.1240548449797131E-2</v>
      </c>
      <c r="E22">
        <f t="shared" si="3"/>
        <v>5.6200308637756498E-3</v>
      </c>
      <c r="J22" s="9" t="s">
        <v>9</v>
      </c>
      <c r="K22" s="10">
        <f>STDEV(_xll.RMNA('AR(1)'!$D$7:$D$506))</f>
        <v>8.2779010452945889E-2</v>
      </c>
      <c r="M22" s="16"/>
      <c r="N22" s="17"/>
      <c r="O22" s="16"/>
      <c r="R22" s="9" t="s">
        <v>25</v>
      </c>
      <c r="S22" s="17">
        <f>_xll.ARCHTest('AR(1)'!$D$7:$D$506,1)</f>
        <v>1.8491626886036996E-61</v>
      </c>
      <c r="T22" s="16" t="b">
        <f>IF($S22 &lt; $P$19, TRUE, FALSE)</f>
        <v>1</v>
      </c>
    </row>
    <row r="23" spans="1:20" x14ac:dyDescent="0.25">
      <c r="A23">
        <v>0.93868831446272161</v>
      </c>
      <c r="B23">
        <f t="shared" si="0"/>
        <v>1.5438553822815184</v>
      </c>
      <c r="C23">
        <f t="shared" si="1"/>
        <v>7.7192769114075924E-2</v>
      </c>
      <c r="D23">
        <f t="shared" si="2"/>
        <v>8.6185207873913622E-2</v>
      </c>
      <c r="E23">
        <f t="shared" si="3"/>
        <v>8.3706865328524852E-2</v>
      </c>
      <c r="J23" s="9" t="s">
        <v>10</v>
      </c>
      <c r="K23" s="11">
        <f>SKEW(_xll.RMNA('AR(1)'!$D$7:$D$506))</f>
        <v>-0.1602967356078964</v>
      </c>
      <c r="M23" s="16">
        <v>0</v>
      </c>
      <c r="N23" s="17">
        <f>_xll.TEST_SKEW('AR(1)'!$D$7:$D$506)</f>
        <v>7.2295115076722455E-2</v>
      </c>
      <c r="O23" s="16" t="b">
        <f>IF($N23 &gt; $P$19/2, FALSE, TRUE)</f>
        <v>0</v>
      </c>
    </row>
    <row r="24" spans="1:20" x14ac:dyDescent="0.25">
      <c r="A24">
        <v>0.96423230689413131</v>
      </c>
      <c r="B24">
        <f t="shared" si="0"/>
        <v>1.8020636862706116</v>
      </c>
      <c r="C24">
        <f t="shared" si="1"/>
        <v>9.0103184313530593E-2</v>
      </c>
      <c r="D24">
        <f t="shared" si="2"/>
        <v>0.15905135061266151</v>
      </c>
      <c r="E24">
        <f t="shared" si="3"/>
        <v>0.16487736002282538</v>
      </c>
      <c r="J24" s="9" t="s">
        <v>11</v>
      </c>
      <c r="K24" s="11">
        <f>KURT(_xll.RMNA('AR(1)'!$D$7:$D$506))</f>
        <v>-8.4031066186119663E-2</v>
      </c>
      <c r="M24" s="16">
        <v>0</v>
      </c>
      <c r="N24" s="17">
        <f>_xll.TEST_XKURT('AR(1)'!$D$7:$D$506)</f>
        <v>0.33200416637645658</v>
      </c>
      <c r="O24" s="16" t="b">
        <f>IF($N24 &gt; $P$19/2, FALSE, TRUE)</f>
        <v>0</v>
      </c>
    </row>
    <row r="25" spans="1:20" x14ac:dyDescent="0.25">
      <c r="A25">
        <v>0.96337778862880341</v>
      </c>
      <c r="B25">
        <f t="shared" si="0"/>
        <v>1.7913046350725379</v>
      </c>
      <c r="C25">
        <f t="shared" si="1"/>
        <v>8.9565231753626906E-2</v>
      </c>
      <c r="D25">
        <f t="shared" si="2"/>
        <v>0.21680631224375613</v>
      </c>
      <c r="E25">
        <f t="shared" si="3"/>
        <v>0.22958416924131728</v>
      </c>
      <c r="J25" s="9"/>
      <c r="K25" s="10"/>
    </row>
    <row r="26" spans="1:20" x14ac:dyDescent="0.25">
      <c r="A26">
        <v>0.7516708883938108</v>
      </c>
      <c r="B26">
        <f t="shared" si="0"/>
        <v>0.67975718089545212</v>
      </c>
      <c r="C26">
        <f t="shared" si="1"/>
        <v>3.3987859044772604E-2</v>
      </c>
      <c r="D26">
        <f t="shared" si="2"/>
        <v>0.20743290883977752</v>
      </c>
      <c r="E26">
        <f t="shared" si="3"/>
        <v>0.22412587535967562</v>
      </c>
      <c r="J26" s="9" t="s">
        <v>12</v>
      </c>
      <c r="K26" s="10">
        <f>MEDIAN(_xll.RMNA('AR(1)'!$D$7:$D$506))</f>
        <v>1.7426393896565633E-2</v>
      </c>
    </row>
    <row r="27" spans="1:20" x14ac:dyDescent="0.25">
      <c r="A27">
        <v>0.49009674367503892</v>
      </c>
      <c r="B27">
        <f t="shared" si="0"/>
        <v>-2.4826332350964306E-2</v>
      </c>
      <c r="C27">
        <f t="shared" si="1"/>
        <v>-1.2413166175482154E-3</v>
      </c>
      <c r="D27">
        <f t="shared" si="2"/>
        <v>0.1647050104542738</v>
      </c>
      <c r="E27">
        <f t="shared" si="3"/>
        <v>0.17751355428202811</v>
      </c>
      <c r="J27" s="9" t="s">
        <v>13</v>
      </c>
      <c r="K27" s="10">
        <f>MIN(_xll.RMNA('AR(1)'!$D$7:$D$506))</f>
        <v>-0.22991967757813195</v>
      </c>
    </row>
    <row r="28" spans="1:20" x14ac:dyDescent="0.25">
      <c r="A28">
        <v>8.3437604907376325E-2</v>
      </c>
      <c r="B28">
        <f t="shared" si="0"/>
        <v>-1.3823143236904707</v>
      </c>
      <c r="C28">
        <f t="shared" si="1"/>
        <v>-6.9115716184523543E-2</v>
      </c>
      <c r="D28">
        <f t="shared" si="2"/>
        <v>6.264829217889549E-2</v>
      </c>
      <c r="E28">
        <f t="shared" si="3"/>
        <v>6.8233895133334208E-2</v>
      </c>
      <c r="J28" s="9" t="s">
        <v>14</v>
      </c>
      <c r="K28" s="10">
        <f>MAX(_xll.RMNA('AR(1)'!$D$7:$D$506))</f>
        <v>0.2234086903741026</v>
      </c>
    </row>
    <row r="29" spans="1:20" x14ac:dyDescent="0.25">
      <c r="A29">
        <v>2.1454512161626027E-2</v>
      </c>
      <c r="B29">
        <f t="shared" si="0"/>
        <v>-2.0245944529280866</v>
      </c>
      <c r="C29">
        <f t="shared" si="1"/>
        <v>-0.10122972264640434</v>
      </c>
      <c r="D29">
        <f t="shared" si="2"/>
        <v>-5.1111088903287943E-2</v>
      </c>
      <c r="E29">
        <f t="shared" si="3"/>
        <v>-5.7570572454606367E-2</v>
      </c>
      <c r="J29" s="9" t="s">
        <v>15</v>
      </c>
      <c r="K29" s="10">
        <f>QUARTILE(_xll.RMNA('AR(1)'!$D$7:$D$506),1)</f>
        <v>-4.6783583493486235E-2</v>
      </c>
    </row>
    <row r="30" spans="1:20" x14ac:dyDescent="0.25">
      <c r="A30">
        <v>0.12103640858180487</v>
      </c>
      <c r="B30">
        <f t="shared" si="0"/>
        <v>-1.1698214811541361</v>
      </c>
      <c r="C30">
        <f t="shared" si="1"/>
        <v>-5.8491074057706809E-2</v>
      </c>
      <c r="D30">
        <f t="shared" si="2"/>
        <v>-9.9379945180337159E-2</v>
      </c>
      <c r="E30">
        <f t="shared" si="3"/>
        <v>-0.11712797878018597</v>
      </c>
      <c r="J30" s="9" t="s">
        <v>16</v>
      </c>
      <c r="K30" s="10">
        <f>QUARTILE(_xll.RMNA('AR(1)'!$D$7:$D$506),3)</f>
        <v>6.9404410573066982E-2</v>
      </c>
    </row>
    <row r="31" spans="1:20" x14ac:dyDescent="0.25">
      <c r="A31">
        <v>0.3779107028412732</v>
      </c>
      <c r="B31">
        <f t="shared" si="0"/>
        <v>-0.31097266047291278</v>
      </c>
      <c r="C31">
        <f t="shared" si="1"/>
        <v>-1.554863302364564E-2</v>
      </c>
      <c r="D31">
        <f t="shared" si="2"/>
        <v>-9.5052589167915369E-2</v>
      </c>
      <c r="E31">
        <f t="shared" si="3"/>
        <v>-0.11520675668035238</v>
      </c>
    </row>
    <row r="32" spans="1:20" x14ac:dyDescent="0.25">
      <c r="A32">
        <v>0.55131687368388926</v>
      </c>
      <c r="B32">
        <f t="shared" si="0"/>
        <v>0.12898912664294099</v>
      </c>
      <c r="C32">
        <f t="shared" si="1"/>
        <v>6.4494563321470496E-3</v>
      </c>
      <c r="D32">
        <f t="shared" si="2"/>
        <v>-6.9592615002185249E-2</v>
      </c>
      <c r="E32">
        <f t="shared" si="3"/>
        <v>-8.5523826802151495E-2</v>
      </c>
    </row>
    <row r="33" spans="1:18" x14ac:dyDescent="0.25">
      <c r="A33">
        <v>0.8664815210425123</v>
      </c>
      <c r="B33">
        <f t="shared" si="0"/>
        <v>1.1099119792533259</v>
      </c>
      <c r="C33">
        <f t="shared" si="1"/>
        <v>5.5495598962666294E-2</v>
      </c>
      <c r="D33">
        <f t="shared" si="2"/>
        <v>-1.7849303908190617E-4</v>
      </c>
      <c r="E33">
        <f t="shared" si="3"/>
        <v>-9.9551694912348165E-3</v>
      </c>
      <c r="I33" t="s">
        <v>35</v>
      </c>
    </row>
    <row r="34" spans="1:18" ht="15.75" thickBot="1" x14ac:dyDescent="0.3">
      <c r="A34">
        <v>0.91256447035126809</v>
      </c>
      <c r="B34">
        <f t="shared" si="0"/>
        <v>1.3567172813915709</v>
      </c>
      <c r="C34">
        <f t="shared" si="1"/>
        <v>6.7835864069578547E-2</v>
      </c>
      <c r="D34">
        <f t="shared" si="2"/>
        <v>6.7693069638313022E-2</v>
      </c>
      <c r="E34">
        <f t="shared" si="3"/>
        <v>6.7428594207682366E-2</v>
      </c>
      <c r="I34" s="5" t="s">
        <v>26</v>
      </c>
      <c r="Q34" s="33" t="s">
        <v>44</v>
      </c>
      <c r="R34" s="33"/>
    </row>
    <row r="35" spans="1:18" ht="15.75" thickBot="1" x14ac:dyDescent="0.3">
      <c r="A35">
        <v>0.8070009460737938</v>
      </c>
      <c r="B35">
        <f t="shared" si="0"/>
        <v>0.86689761968703483</v>
      </c>
      <c r="C35">
        <f t="shared" si="1"/>
        <v>4.3344880984351741E-2</v>
      </c>
      <c r="D35">
        <f t="shared" si="2"/>
        <v>9.7499336695002159E-2</v>
      </c>
      <c r="E35">
        <f t="shared" si="3"/>
        <v>0.10502613272038935</v>
      </c>
      <c r="I35" s="18" t="s">
        <v>27</v>
      </c>
      <c r="J35" s="18" t="s">
        <v>28</v>
      </c>
      <c r="K35" s="18" t="s">
        <v>29</v>
      </c>
      <c r="L35" s="18" t="s">
        <v>30</v>
      </c>
      <c r="M35" s="18" t="s">
        <v>31</v>
      </c>
      <c r="N35" s="18" t="s">
        <v>29</v>
      </c>
      <c r="O35" s="18" t="s">
        <v>30</v>
      </c>
      <c r="Q35" s="32" t="s">
        <v>28</v>
      </c>
      <c r="R35" s="32" t="s">
        <v>31</v>
      </c>
    </row>
    <row r="36" spans="1:18" x14ac:dyDescent="0.25">
      <c r="A36">
        <v>0.50370799890133366</v>
      </c>
      <c r="B36">
        <f t="shared" si="0"/>
        <v>9.2947087174580396E-3</v>
      </c>
      <c r="C36">
        <f t="shared" si="1"/>
        <v>4.6473543587290198E-4</v>
      </c>
      <c r="D36">
        <f t="shared" si="2"/>
        <v>7.8464204791874631E-2</v>
      </c>
      <c r="E36">
        <f t="shared" si="3"/>
        <v>8.8245395463455084E-2</v>
      </c>
      <c r="I36" s="12">
        <v>1</v>
      </c>
      <c r="J36" s="19">
        <f>_xll.ACF('AR(1)'!$D$8:$D$506,1,$I36)</f>
        <v>0.79433721146932113</v>
      </c>
      <c r="K36" s="19">
        <f>_xll.ACFCI('AR(1)'!$D$8:$D$506,1,$I36,0.05,1)</f>
        <v>8.7740038009611679E-2</v>
      </c>
      <c r="L36" s="19">
        <f>_xll.ACFCI('AR(1)'!$D$8:$D$506,1,$I36,0.05,0)</f>
        <v>-8.7740038009611679E-2</v>
      </c>
      <c r="M36" s="19">
        <f>_xll.PACF('AR(1)'!$D$8:$D$506,1,$I36)</f>
        <v>0.79545584752092291</v>
      </c>
      <c r="N36" s="19">
        <f>_xll.PACFCI('AR(1)'!$D$8:$D$506,1,$I36,0.05,1)</f>
        <v>8.7740038009611679E-2</v>
      </c>
      <c r="O36" s="19">
        <f>_xll.PACFCI('AR(1)'!$D$8:$D$506,1,$I36,0.05,0)</f>
        <v>-8.7740038009611679E-2</v>
      </c>
      <c r="Q36" s="31">
        <f>$D$3</f>
        <v>0.8</v>
      </c>
      <c r="R36" s="30">
        <f>$D$3</f>
        <v>0.8</v>
      </c>
    </row>
    <row r="37" spans="1:18" x14ac:dyDescent="0.25">
      <c r="A37">
        <v>0.33918271431623281</v>
      </c>
      <c r="B37">
        <f t="shared" si="0"/>
        <v>-0.41469467827578793</v>
      </c>
      <c r="C37">
        <f t="shared" si="1"/>
        <v>-2.0734733913789397E-2</v>
      </c>
      <c r="D37">
        <f t="shared" si="2"/>
        <v>4.2036629919710314E-2</v>
      </c>
      <c r="E37">
        <f t="shared" si="3"/>
        <v>4.8183508731281251E-2</v>
      </c>
      <c r="I37" s="12">
        <v>2</v>
      </c>
      <c r="J37" s="19">
        <f>_xll.ACF('AR(1)'!$D$8:$D$506,1,$I37)</f>
        <v>0.63381079028668919</v>
      </c>
      <c r="K37" s="19">
        <f>_xll.ACFCI('AR(1)'!$D$8:$D$506,1,$I37,0.05,1)</f>
        <v>8.7740038009611679E-2</v>
      </c>
      <c r="L37" s="19">
        <f>_xll.ACFCI('AR(1)'!$D$8:$D$506,1,$I37,0.05,0)</f>
        <v>-8.7740038009611679E-2</v>
      </c>
      <c r="M37" s="19">
        <f>_xll.PACF('AR(1)'!$D$8:$D$506,1,$I37)</f>
        <v>9.6293015142120356E-3</v>
      </c>
      <c r="N37" s="19">
        <f>_xll.PACFCI('AR(1)'!$D$8:$D$506,1,$I37,0.05,1)</f>
        <v>8.7740038009611679E-2</v>
      </c>
      <c r="O37" s="19">
        <f>_xll.PACFCI('AR(1)'!$D$8:$D$506,1,$I37,0.05,0)</f>
        <v>-8.7740038009611679E-2</v>
      </c>
      <c r="Q37" s="31">
        <f>$D$3*Q36</f>
        <v>0.64000000000000012</v>
      </c>
      <c r="R37" s="30">
        <v>0</v>
      </c>
    </row>
    <row r="38" spans="1:18" x14ac:dyDescent="0.25">
      <c r="A38">
        <v>0.35819574571977902</v>
      </c>
      <c r="B38">
        <f t="shared" si="0"/>
        <v>-0.36328567726577593</v>
      </c>
      <c r="C38">
        <f t="shared" si="1"/>
        <v>-1.8164283863288798E-2</v>
      </c>
      <c r="D38">
        <f t="shared" si="2"/>
        <v>1.5465020072479456E-2</v>
      </c>
      <c r="E38">
        <f t="shared" si="3"/>
        <v>1.6376334448518819E-2</v>
      </c>
      <c r="I38" s="12">
        <v>3</v>
      </c>
      <c r="J38" s="19">
        <f>_xll.ACF('AR(1)'!$D$8:$D$506,1,$I38)</f>
        <v>0.48526469327126481</v>
      </c>
      <c r="K38" s="19">
        <f>_xll.ACFCI('AR(1)'!$D$8:$D$506,1,$I38,0.05,1)</f>
        <v>0.13195889397608263</v>
      </c>
      <c r="L38" s="19">
        <f>_xll.ACFCI('AR(1)'!$D$8:$D$506,1,$I38,0.05,0)</f>
        <v>-0.13195889397608263</v>
      </c>
      <c r="M38" s="19">
        <f>_xll.PACF('AR(1)'!$D$8:$D$506,1,$I38)</f>
        <v>-5.4810581398693575E-2</v>
      </c>
      <c r="N38" s="19">
        <f>_xll.PACFCI('AR(1)'!$D$8:$D$506,1,$I38,0.05,1)</f>
        <v>8.7740038009611679E-2</v>
      </c>
      <c r="O38" s="19">
        <f>_xll.PACFCI('AR(1)'!$D$8:$D$506,1,$I38,0.05,0)</f>
        <v>-8.7740038009611679E-2</v>
      </c>
      <c r="Q38" s="31">
        <f t="shared" ref="Q38:Q53" si="4">$D$3*Q37</f>
        <v>0.51200000000000012</v>
      </c>
      <c r="R38" s="30">
        <v>0</v>
      </c>
    </row>
    <row r="39" spans="1:18" x14ac:dyDescent="0.25">
      <c r="A39">
        <v>0.31803338724936675</v>
      </c>
      <c r="B39">
        <f t="shared" si="0"/>
        <v>-0.47320521925838294</v>
      </c>
      <c r="C39">
        <f t="shared" si="1"/>
        <v>-2.366026096291915E-2</v>
      </c>
      <c r="D39">
        <f t="shared" si="2"/>
        <v>-1.1288244904935584E-2</v>
      </c>
      <c r="E39">
        <f t="shared" si="3"/>
        <v>-1.3739910832380339E-2</v>
      </c>
      <c r="I39" s="12">
        <v>4</v>
      </c>
      <c r="J39" s="19">
        <f>_xll.ACF('AR(1)'!$D$8:$D$506,1,$I39)</f>
        <v>0.36381382100313076</v>
      </c>
      <c r="K39" s="19">
        <f>_xll.ACFCI('AR(1)'!$D$8:$D$506,1,$I39,0.05,1)</f>
        <v>0.1536171329797609</v>
      </c>
      <c r="L39" s="19">
        <f>_xll.ACFCI('AR(1)'!$D$8:$D$506,1,$I39,0.05,0)</f>
        <v>-0.1536171329797609</v>
      </c>
      <c r="M39" s="19">
        <f>_xll.PACF('AR(1)'!$D$8:$D$506,1,$I39)</f>
        <v>-2.3734027793804294E-2</v>
      </c>
      <c r="N39" s="19">
        <f>_xll.PACFCI('AR(1)'!$D$8:$D$506,1,$I39,0.05,1)</f>
        <v>8.7740038009611679E-2</v>
      </c>
      <c r="O39" s="19">
        <f>_xll.PACFCI('AR(1)'!$D$8:$D$506,1,$I39,0.05,0)</f>
        <v>-8.7740038009611679E-2</v>
      </c>
      <c r="Q39" s="31">
        <f t="shared" si="4"/>
        <v>0.40960000000000013</v>
      </c>
      <c r="R39" s="30">
        <v>0</v>
      </c>
    </row>
    <row r="40" spans="1:18" x14ac:dyDescent="0.25">
      <c r="A40">
        <v>0.10806604205450605</v>
      </c>
      <c r="B40">
        <f t="shared" si="0"/>
        <v>-1.2368787934277499</v>
      </c>
      <c r="C40">
        <f t="shared" si="1"/>
        <v>-6.1843939671387495E-2</v>
      </c>
      <c r="D40">
        <f t="shared" si="2"/>
        <v>-7.0874535595335963E-2</v>
      </c>
      <c r="E40">
        <f t="shared" si="3"/>
        <v>-7.5847492865381672E-2</v>
      </c>
      <c r="I40" s="12">
        <v>5</v>
      </c>
      <c r="J40" s="19">
        <f>_xll.ACF('AR(1)'!$D$8:$D$506,1,$I40)</f>
        <v>0.29058481973686562</v>
      </c>
      <c r="K40" s="19">
        <f>_xll.ACFCI('AR(1)'!$D$8:$D$506,1,$I40,0.05,1)</f>
        <v>0.1649965141886075</v>
      </c>
      <c r="L40" s="19">
        <f>_xll.ACFCI('AR(1)'!$D$8:$D$506,1,$I40,0.05,0)</f>
        <v>-0.1649965141886075</v>
      </c>
      <c r="M40" s="19">
        <f>_xll.PACF('AR(1)'!$D$8:$D$506,1,$I40)</f>
        <v>5.2685063322930027E-2</v>
      </c>
      <c r="N40" s="19">
        <f>_xll.PACFCI('AR(1)'!$D$8:$D$506,1,$I40,0.05,1)</f>
        <v>8.7740038009611679E-2</v>
      </c>
      <c r="O40" s="19">
        <f>_xll.PACFCI('AR(1)'!$D$8:$D$506,1,$I40,0.05,0)</f>
        <v>-8.7740038009611679E-2</v>
      </c>
      <c r="Q40" s="31">
        <f t="shared" si="4"/>
        <v>0.32768000000000014</v>
      </c>
      <c r="R40" s="30">
        <v>0</v>
      </c>
    </row>
    <row r="41" spans="1:18" x14ac:dyDescent="0.25">
      <c r="A41">
        <v>6.8697164830469684E-2</v>
      </c>
      <c r="B41">
        <f t="shared" si="0"/>
        <v>-1.4855645801273081</v>
      </c>
      <c r="C41">
        <f t="shared" si="1"/>
        <v>-7.4278229006365409E-2</v>
      </c>
      <c r="D41">
        <f t="shared" si="2"/>
        <v>-0.13097785748263419</v>
      </c>
      <c r="E41">
        <f t="shared" si="3"/>
        <v>-0.14116698150197088</v>
      </c>
      <c r="I41" s="12">
        <v>6</v>
      </c>
      <c r="J41" s="19">
        <f>_xll.ACF('AR(1)'!$D$8:$D$506,1,$I41)</f>
        <v>0.24984735551475398</v>
      </c>
      <c r="K41" s="19">
        <f>_xll.ACFCI('AR(1)'!$D$8:$D$506,1,$I41,0.05,1)</f>
        <v>0.17106067663284841</v>
      </c>
      <c r="L41" s="19">
        <f>_xll.ACFCI('AR(1)'!$D$8:$D$506,1,$I41,0.05,0)</f>
        <v>-0.17106067663284841</v>
      </c>
      <c r="M41" s="19">
        <f>_xll.PACF('AR(1)'!$D$8:$D$506,1,$I41)</f>
        <v>5.240836464525768E-2</v>
      </c>
      <c r="N41" s="19">
        <f>_xll.PACFCI('AR(1)'!$D$8:$D$506,1,$I41,0.05,1)</f>
        <v>8.7740038009611679E-2</v>
      </c>
      <c r="O41" s="19">
        <f>_xll.PACFCI('AR(1)'!$D$8:$D$506,1,$I41,0.05,0)</f>
        <v>-8.7740038009611679E-2</v>
      </c>
      <c r="Q41" s="31">
        <f t="shared" si="4"/>
        <v>0.2621440000000001</v>
      </c>
      <c r="R41" s="30">
        <v>0</v>
      </c>
    </row>
    <row r="42" spans="1:18" x14ac:dyDescent="0.25">
      <c r="A42">
        <v>0.67671742912076172</v>
      </c>
      <c r="B42">
        <f t="shared" si="0"/>
        <v>0.45853915073237944</v>
      </c>
      <c r="C42">
        <f t="shared" si="1"/>
        <v>2.2926957536618973E-2</v>
      </c>
      <c r="D42">
        <f t="shared" si="2"/>
        <v>-8.1855328449488382E-2</v>
      </c>
      <c r="E42">
        <f t="shared" si="3"/>
        <v>-9.6538576528616651E-2</v>
      </c>
      <c r="I42" s="12">
        <v>7</v>
      </c>
      <c r="J42" s="19">
        <f>_xll.ACF('AR(1)'!$D$8:$D$506,1,$I42)</f>
        <v>0.22638554747901954</v>
      </c>
      <c r="K42" s="19">
        <f>_xll.ACFCI('AR(1)'!$D$8:$D$506,1,$I42,0.05,1)</f>
        <v>0.17481944766661406</v>
      </c>
      <c r="L42" s="19">
        <f>_xll.ACFCI('AR(1)'!$D$8:$D$506,1,$I42,0.05,0)</f>
        <v>-0.17481944766661406</v>
      </c>
      <c r="M42" s="19">
        <f>_xll.PACF('AR(1)'!$D$8:$D$506,1,$I42)</f>
        <v>3.2556355840646208E-2</v>
      </c>
      <c r="N42" s="19">
        <f>_xll.PACFCI('AR(1)'!$D$8:$D$506,1,$I42,0.05,1)</f>
        <v>8.7740038009611679E-2</v>
      </c>
      <c r="O42" s="19">
        <f>_xll.PACFCI('AR(1)'!$D$8:$D$506,1,$I42,0.05,0)</f>
        <v>-8.7740038009611679E-2</v>
      </c>
      <c r="Q42" s="31">
        <f t="shared" si="4"/>
        <v>0.2097152000000001</v>
      </c>
      <c r="R42" s="30">
        <v>0</v>
      </c>
    </row>
    <row r="43" spans="1:18" x14ac:dyDescent="0.25">
      <c r="A43">
        <v>0.43714712973418379</v>
      </c>
      <c r="B43">
        <f t="shared" si="0"/>
        <v>-0.1582062747769607</v>
      </c>
      <c r="C43">
        <f t="shared" si="1"/>
        <v>-7.9103137388480353E-3</v>
      </c>
      <c r="D43">
        <f t="shared" si="2"/>
        <v>-7.3394576498438752E-2</v>
      </c>
      <c r="E43">
        <f t="shared" si="3"/>
        <v>-8.0678334464405935E-2</v>
      </c>
      <c r="I43" s="12">
        <v>8</v>
      </c>
      <c r="J43" s="19">
        <f>_xll.ACF('AR(1)'!$D$8:$D$506,1,$I43)</f>
        <v>0.25240028761560074</v>
      </c>
      <c r="K43" s="19">
        <f>_xll.ACFCI('AR(1)'!$D$8:$D$506,1,$I43,0.05,1)</f>
        <v>0.17754704677839253</v>
      </c>
      <c r="L43" s="19">
        <f>_xll.ACFCI('AR(1)'!$D$8:$D$506,1,$I43,0.05,0)</f>
        <v>-0.17754704677839253</v>
      </c>
      <c r="M43" s="19">
        <f>_xll.PACF('AR(1)'!$D$8:$D$506,1,$I43)</f>
        <v>0.13199359195396107</v>
      </c>
      <c r="N43" s="19">
        <f>_xll.PACFCI('AR(1)'!$D$8:$D$506,1,$I43,0.05,1)</f>
        <v>8.7740038009611679E-2</v>
      </c>
      <c r="O43" s="19">
        <f>_xll.PACFCI('AR(1)'!$D$8:$D$506,1,$I43,0.05,0)</f>
        <v>-8.7740038009611679E-2</v>
      </c>
      <c r="Q43" s="31">
        <f t="shared" si="4"/>
        <v>0.16777216000000009</v>
      </c>
      <c r="R43" s="30">
        <v>0</v>
      </c>
    </row>
    <row r="44" spans="1:18" x14ac:dyDescent="0.25">
      <c r="A44">
        <v>0.73970763267921991</v>
      </c>
      <c r="B44">
        <f t="shared" si="0"/>
        <v>0.64244431424726611</v>
      </c>
      <c r="C44">
        <f t="shared" si="1"/>
        <v>3.212221571236331E-2</v>
      </c>
      <c r="D44">
        <f t="shared" si="2"/>
        <v>-2.6593445486387694E-2</v>
      </c>
      <c r="E44">
        <f t="shared" si="3"/>
        <v>-3.083442765274037E-2</v>
      </c>
      <c r="I44" s="12">
        <v>9</v>
      </c>
      <c r="J44" s="19">
        <f>_xll.ACF('AR(1)'!$D$8:$D$506,1,$I44)</f>
        <v>0.27271360090035446</v>
      </c>
      <c r="K44" s="19">
        <f>_xll.ACFCI('AR(1)'!$D$8:$D$506,1,$I44,0.05,1)</f>
        <v>0.17975549348781256</v>
      </c>
      <c r="L44" s="19">
        <f>_xll.ACFCI('AR(1)'!$D$8:$D$506,1,$I44,0.05,0)</f>
        <v>-0.17975549348781256</v>
      </c>
      <c r="M44" s="19">
        <f>_xll.PACF('AR(1)'!$D$8:$D$506,1,$I44)</f>
        <v>4.596568661028716E-2</v>
      </c>
      <c r="N44" s="19">
        <f>_xll.PACFCI('AR(1)'!$D$8:$D$506,1,$I44,0.05,1)</f>
        <v>8.7740038009611679E-2</v>
      </c>
      <c r="O44" s="19">
        <f>_xll.PACFCI('AR(1)'!$D$8:$D$506,1,$I44,0.05,0)</f>
        <v>-8.7740038009611679E-2</v>
      </c>
      <c r="Q44" s="31">
        <f t="shared" si="4"/>
        <v>0.13421772800000006</v>
      </c>
      <c r="R44" s="30">
        <v>0</v>
      </c>
    </row>
    <row r="45" spans="1:18" x14ac:dyDescent="0.25">
      <c r="A45">
        <v>0.56822412793359167</v>
      </c>
      <c r="B45">
        <f t="shared" si="0"/>
        <v>0.17185472119684617</v>
      </c>
      <c r="C45">
        <f t="shared" si="1"/>
        <v>8.5927360598423083E-3</v>
      </c>
      <c r="D45">
        <f t="shared" si="2"/>
        <v>-1.2682020329267848E-2</v>
      </c>
      <c r="E45">
        <f t="shared" si="3"/>
        <v>-1.109041538118343E-2</v>
      </c>
      <c r="I45" s="12">
        <v>10</v>
      </c>
      <c r="J45" s="19">
        <f>_xll.ACF('AR(1)'!$D$8:$D$506,1,$I45)</f>
        <v>0.28850308224249199</v>
      </c>
      <c r="K45" s="19">
        <f>_xll.ACFCI('AR(1)'!$D$8:$D$506,1,$I45,0.05,1)</f>
        <v>0.18246340344581072</v>
      </c>
      <c r="L45" s="19">
        <f>_xll.ACFCI('AR(1)'!$D$8:$D$506,1,$I45,0.05,0)</f>
        <v>-0.18246340344581072</v>
      </c>
      <c r="M45" s="19">
        <f>_xll.PACF('AR(1)'!$D$8:$D$506,1,$I45)</f>
        <v>3.8811239736435077E-2</v>
      </c>
      <c r="N45" s="19">
        <f>_xll.PACFCI('AR(1)'!$D$8:$D$506,1,$I45,0.05,1)</f>
        <v>8.7740038009611679E-2</v>
      </c>
      <c r="O45" s="19">
        <f>_xll.PACFCI('AR(1)'!$D$8:$D$506,1,$I45,0.05,0)</f>
        <v>-8.7740038009611679E-2</v>
      </c>
      <c r="Q45" s="31">
        <f t="shared" si="4"/>
        <v>0.10737418240000006</v>
      </c>
      <c r="R45" s="30">
        <v>0</v>
      </c>
    </row>
    <row r="46" spans="1:18" x14ac:dyDescent="0.25">
      <c r="A46">
        <v>0.91091647083956417</v>
      </c>
      <c r="B46">
        <f t="shared" si="0"/>
        <v>1.3464201432326091</v>
      </c>
      <c r="C46">
        <f t="shared" si="1"/>
        <v>6.7321007161630461E-2</v>
      </c>
      <c r="D46">
        <f t="shared" si="2"/>
        <v>5.7175390898216182E-2</v>
      </c>
      <c r="E46">
        <f t="shared" si="3"/>
        <v>6.0423076083839414E-2</v>
      </c>
      <c r="I46" s="12">
        <v>11</v>
      </c>
      <c r="J46" s="19">
        <f>_xll.ACF('AR(1)'!$D$8:$D$506,1,$I46)</f>
        <v>0.27370635384461872</v>
      </c>
      <c r="K46" s="19">
        <f>_xll.ACFCI('AR(1)'!$D$8:$D$506,1,$I46,0.05,1)</f>
        <v>0.18557473577347344</v>
      </c>
      <c r="L46" s="19">
        <f>_xll.ACFCI('AR(1)'!$D$8:$D$506,1,$I46,0.05,0)</f>
        <v>-0.18557473577347344</v>
      </c>
      <c r="M46" s="19">
        <f>_xll.PACF('AR(1)'!$D$8:$D$506,1,$I46)</f>
        <v>-2.85729193224698E-2</v>
      </c>
      <c r="N46" s="19">
        <f>_xll.PACFCI('AR(1)'!$D$8:$D$506,1,$I46,0.05,1)</f>
        <v>8.7740038009611679E-2</v>
      </c>
      <c r="O46" s="19">
        <f>_xll.PACFCI('AR(1)'!$D$8:$D$506,1,$I46,0.05,0)</f>
        <v>-8.7740038009611679E-2</v>
      </c>
      <c r="Q46" s="31">
        <f t="shared" si="4"/>
        <v>8.589934592000005E-2</v>
      </c>
      <c r="R46" s="30">
        <v>0</v>
      </c>
    </row>
    <row r="47" spans="1:18" x14ac:dyDescent="0.25">
      <c r="A47">
        <v>0.7882625812555315</v>
      </c>
      <c r="B47">
        <f t="shared" si="0"/>
        <v>0.80040732656730662</v>
      </c>
      <c r="C47">
        <f t="shared" si="1"/>
        <v>4.0020366328365337E-2</v>
      </c>
      <c r="D47">
        <f t="shared" si="2"/>
        <v>8.5760679046938293E-2</v>
      </c>
      <c r="E47">
        <f t="shared" si="3"/>
        <v>9.551017634193916E-2</v>
      </c>
      <c r="I47" s="12">
        <v>12</v>
      </c>
      <c r="J47" s="19">
        <f>_xll.ACF('AR(1)'!$D$8:$D$506,1,$I47)</f>
        <v>0.25244728529747684</v>
      </c>
      <c r="K47" s="19">
        <f>_xll.ACFCI('AR(1)'!$D$8:$D$506,1,$I47,0.05,1)</f>
        <v>0.18899604751296134</v>
      </c>
      <c r="L47" s="19">
        <f>_xll.ACFCI('AR(1)'!$D$8:$D$506,1,$I47,0.05,0)</f>
        <v>-0.18899604751296134</v>
      </c>
      <c r="M47" s="19">
        <f>_xll.PACF('AR(1)'!$D$8:$D$506,1,$I47)</f>
        <v>1.245932474759519E-2</v>
      </c>
      <c r="N47" s="19">
        <f>_xll.PACFCI('AR(1)'!$D$8:$D$506,1,$I47,0.05,1)</f>
        <v>8.7740038009611679E-2</v>
      </c>
      <c r="O47" s="19">
        <f>_xll.PACFCI('AR(1)'!$D$8:$D$506,1,$I47,0.05,0)</f>
        <v>-8.7740038009611679E-2</v>
      </c>
      <c r="Q47" s="31">
        <f t="shared" si="4"/>
        <v>6.871947673600004E-2</v>
      </c>
      <c r="R47" s="30">
        <v>0</v>
      </c>
    </row>
    <row r="48" spans="1:18" x14ac:dyDescent="0.25">
      <c r="A48">
        <v>0.7695242164372692</v>
      </c>
      <c r="B48">
        <f t="shared" si="0"/>
        <v>0.73728086346415977</v>
      </c>
      <c r="C48">
        <f t="shared" si="1"/>
        <v>3.6864043173207989E-2</v>
      </c>
      <c r="D48">
        <f t="shared" si="2"/>
        <v>0.10547258641075863</v>
      </c>
      <c r="E48">
        <f t="shared" si="3"/>
        <v>0.1167808942725693</v>
      </c>
      <c r="I48" s="12">
        <v>13</v>
      </c>
      <c r="J48" s="19">
        <f>_xll.ACF('AR(1)'!$D$8:$D$506,1,$I48)</f>
        <v>0.22723270444033969</v>
      </c>
      <c r="K48" s="19">
        <f>_xll.ACFCI('AR(1)'!$D$8:$D$506,1,$I48,0.05,1)</f>
        <v>0.1920232980429607</v>
      </c>
      <c r="L48" s="19">
        <f>_xll.ACFCI('AR(1)'!$D$8:$D$506,1,$I48,0.05,0)</f>
        <v>-0.1920232980429607</v>
      </c>
      <c r="M48" s="19">
        <f>_xll.PACF('AR(1)'!$D$8:$D$506,1,$I48)</f>
        <v>1.4936405223679235E-2</v>
      </c>
      <c r="N48" s="19">
        <f>_xll.PACFCI('AR(1)'!$D$8:$D$506,1,$I48,0.05,1)</f>
        <v>8.7740038009611679E-2</v>
      </c>
      <c r="O48" s="19">
        <f>_xll.PACFCI('AR(1)'!$D$8:$D$506,1,$I48,0.05,0)</f>
        <v>-8.7740038009611679E-2</v>
      </c>
      <c r="Q48" s="31">
        <f t="shared" si="4"/>
        <v>5.4975581388800036E-2</v>
      </c>
      <c r="R48" s="30">
        <v>0</v>
      </c>
    </row>
    <row r="49" spans="1:18" x14ac:dyDescent="0.25">
      <c r="A49">
        <v>0.49696340830713825</v>
      </c>
      <c r="B49">
        <f t="shared" si="0"/>
        <v>-7.6116800957046144E-3</v>
      </c>
      <c r="C49">
        <f t="shared" si="1"/>
        <v>-3.8058400478523075E-4</v>
      </c>
      <c r="D49">
        <f t="shared" si="2"/>
        <v>8.3997485123821672E-2</v>
      </c>
      <c r="E49">
        <f t="shared" si="3"/>
        <v>9.5171203206333224E-2</v>
      </c>
      <c r="I49" s="12">
        <v>14</v>
      </c>
      <c r="J49" s="19">
        <f>_xll.ACF('AR(1)'!$D$8:$D$506,1,$I49)</f>
        <v>0.19306615206102684</v>
      </c>
      <c r="K49" s="19">
        <f>_xll.ACFCI('AR(1)'!$D$8:$D$506,1,$I49,0.05,1)</f>
        <v>0.19456147732769338</v>
      </c>
      <c r="L49" s="19">
        <f>_xll.ACFCI('AR(1)'!$D$8:$D$506,1,$I49,0.05,0)</f>
        <v>-0.19456147732769338</v>
      </c>
      <c r="M49" s="19">
        <f>_xll.PACF('AR(1)'!$D$8:$D$506,1,$I49)</f>
        <v>-2.0299203246625815E-2</v>
      </c>
      <c r="N49" s="19">
        <f>_xll.PACFCI('AR(1)'!$D$8:$D$506,1,$I49,0.05,1)</f>
        <v>8.7740038009611679E-2</v>
      </c>
      <c r="O49" s="19">
        <f>_xll.PACFCI('AR(1)'!$D$8:$D$506,1,$I49,0.05,0)</f>
        <v>-8.7740038009611679E-2</v>
      </c>
      <c r="Q49" s="31">
        <f t="shared" si="4"/>
        <v>4.3980465111040035E-2</v>
      </c>
      <c r="R49" s="30">
        <v>0</v>
      </c>
    </row>
    <row r="50" spans="1:18" x14ac:dyDescent="0.25">
      <c r="A50">
        <v>0.26725058748130742</v>
      </c>
      <c r="B50">
        <f t="shared" si="0"/>
        <v>-0.62114963350357755</v>
      </c>
      <c r="C50">
        <f t="shared" si="1"/>
        <v>-3.1057481675178879E-2</v>
      </c>
      <c r="D50">
        <f t="shared" si="2"/>
        <v>3.6140506423878463E-2</v>
      </c>
      <c r="E50">
        <f t="shared" si="3"/>
        <v>4.2918511783264099E-2</v>
      </c>
      <c r="I50" s="12">
        <v>15</v>
      </c>
      <c r="J50" s="19">
        <f>_xll.ACF('AR(1)'!$D$8:$D$506,1,$I50)</f>
        <v>0.16946568585327337</v>
      </c>
      <c r="K50" s="19">
        <f>_xll.ACFCI('AR(1)'!$D$8:$D$506,1,$I50,0.05,1)</f>
        <v>0.19659391848653612</v>
      </c>
      <c r="L50" s="19">
        <f>_xll.ACFCI('AR(1)'!$D$8:$D$506,1,$I50,0.05,0)</f>
        <v>-0.19659391848653612</v>
      </c>
      <c r="M50" s="19">
        <f>_xll.PACF('AR(1)'!$D$8:$D$506,1,$I50)</f>
        <v>1.7499674217222542E-2</v>
      </c>
      <c r="N50" s="19">
        <f>_xll.PACFCI('AR(1)'!$D$8:$D$506,1,$I50,0.05,1)</f>
        <v>8.7740038009611679E-2</v>
      </c>
      <c r="O50" s="19">
        <f>_xll.PACFCI('AR(1)'!$D$8:$D$506,1,$I50,0.05,0)</f>
        <v>-8.7740038009611679E-2</v>
      </c>
      <c r="Q50" s="31">
        <f t="shared" si="4"/>
        <v>3.518437208883203E-2</v>
      </c>
      <c r="R50" s="30">
        <v>0</v>
      </c>
    </row>
    <row r="51" spans="1:18" x14ac:dyDescent="0.25">
      <c r="A51">
        <v>0.69963682973723562</v>
      </c>
      <c r="B51">
        <f t="shared" si="0"/>
        <v>0.52335628315589688</v>
      </c>
      <c r="C51">
        <f t="shared" si="1"/>
        <v>2.6167814157794844E-2</v>
      </c>
      <c r="D51">
        <f t="shared" si="2"/>
        <v>5.5080219296897617E-2</v>
      </c>
      <c r="E51">
        <f t="shared" si="3"/>
        <v>5.5277354442099212E-2</v>
      </c>
      <c r="I51" s="12">
        <v>16</v>
      </c>
      <c r="J51" s="19">
        <f>_xll.ACF('AR(1)'!$D$8:$D$506,1,$I51)</f>
        <v>0.12990254285830688</v>
      </c>
      <c r="K51" s="19">
        <f>_xll.ACFCI('AR(1)'!$D$8:$D$506,1,$I51,0.05,1)</f>
        <v>0.1980481532808912</v>
      </c>
      <c r="L51" s="19">
        <f>_xll.ACFCI('AR(1)'!$D$8:$D$506,1,$I51,0.05,0)</f>
        <v>-0.1980481532808912</v>
      </c>
      <c r="M51" s="19">
        <f>_xll.PACF('AR(1)'!$D$8:$D$506,1,$I51)</f>
        <v>-5.4716630417901493E-2</v>
      </c>
      <c r="N51" s="19">
        <f>_xll.PACFCI('AR(1)'!$D$8:$D$506,1,$I51,0.05,1)</f>
        <v>8.7740038009611679E-2</v>
      </c>
      <c r="O51" s="19">
        <f>_xll.PACFCI('AR(1)'!$D$8:$D$506,1,$I51,0.05,0)</f>
        <v>-8.7740038009611679E-2</v>
      </c>
      <c r="Q51" s="31">
        <f t="shared" si="4"/>
        <v>2.8147497671065627E-2</v>
      </c>
      <c r="R51" s="30">
        <v>0</v>
      </c>
    </row>
    <row r="52" spans="1:18" x14ac:dyDescent="0.25">
      <c r="A52">
        <v>0.86941129795220806</v>
      </c>
      <c r="B52">
        <f t="shared" si="0"/>
        <v>1.1236126102757169</v>
      </c>
      <c r="C52">
        <f t="shared" si="1"/>
        <v>5.6180630513785849E-2</v>
      </c>
      <c r="D52">
        <f t="shared" si="2"/>
        <v>0.10024480595130394</v>
      </c>
      <c r="E52">
        <f t="shared" si="3"/>
        <v>0.10163839833334874</v>
      </c>
      <c r="I52" s="12">
        <v>17</v>
      </c>
      <c r="J52" s="19">
        <f>_xll.ACF('AR(1)'!$D$8:$D$506,1,$I52)</f>
        <v>0.10579045344199212</v>
      </c>
      <c r="K52" s="19">
        <f>_xll.ACFCI('AR(1)'!$D$8:$D$506,1,$I52,0.05,1)</f>
        <v>0.19916134394503265</v>
      </c>
      <c r="L52" s="19">
        <f>_xll.ACFCI('AR(1)'!$D$8:$D$506,1,$I52,0.05,0)</f>
        <v>-0.19916134394503265</v>
      </c>
      <c r="M52" s="19">
        <f>_xll.PACF('AR(1)'!$D$8:$D$506,1,$I52)</f>
        <v>4.0284460049150725E-3</v>
      </c>
      <c r="N52" s="19">
        <f>_xll.PACFCI('AR(1)'!$D$8:$D$506,1,$I52,0.05,1)</f>
        <v>8.7740038009611679E-2</v>
      </c>
      <c r="O52" s="19">
        <f>_xll.PACFCI('AR(1)'!$D$8:$D$506,1,$I52,0.05,0)</f>
        <v>-8.7740038009611679E-2</v>
      </c>
      <c r="Q52" s="31">
        <f t="shared" si="4"/>
        <v>2.2517998136852502E-2</v>
      </c>
      <c r="R52" s="30">
        <v>0</v>
      </c>
    </row>
    <row r="53" spans="1:18" x14ac:dyDescent="0.25">
      <c r="A53">
        <v>0.36918240913113803</v>
      </c>
      <c r="B53">
        <f t="shared" si="0"/>
        <v>-0.33401953416630731</v>
      </c>
      <c r="C53">
        <f t="shared" si="1"/>
        <v>-1.6700976708315367E-2</v>
      </c>
      <c r="D53">
        <f t="shared" si="2"/>
        <v>6.349486805272779E-2</v>
      </c>
      <c r="E53">
        <f t="shared" si="3"/>
        <v>6.9245846347488579E-2</v>
      </c>
      <c r="I53" s="12">
        <v>18</v>
      </c>
      <c r="J53" s="19">
        <f>_xll.ACF('AR(1)'!$D$8:$D$506,1,$I53)</f>
        <v>7.9898978213740604E-2</v>
      </c>
      <c r="K53" s="19">
        <f>_xll.ACFCI('AR(1)'!$D$8:$D$506,1,$I53,0.05,1)</f>
        <v>0.19981254704743726</v>
      </c>
      <c r="L53" s="19">
        <f>_xll.ACFCI('AR(1)'!$D$8:$D$506,1,$I53,0.05,0)</f>
        <v>-0.19981254704743726</v>
      </c>
      <c r="M53" s="19">
        <f>_xll.PACF('AR(1)'!$D$8:$D$506,1,$I53)</f>
        <v>-3.5857348478755401E-2</v>
      </c>
      <c r="N53" s="19">
        <f>_xll.PACFCI('AR(1)'!$D$8:$D$506,1,$I53,0.05,1)</f>
        <v>8.7740038009611679E-2</v>
      </c>
      <c r="O53" s="19">
        <f>_xll.PACFCI('AR(1)'!$D$8:$D$506,1,$I53,0.05,0)</f>
        <v>-8.7740038009611679E-2</v>
      </c>
      <c r="Q53" s="31">
        <f t="shared" si="4"/>
        <v>1.8014398509482003E-2</v>
      </c>
      <c r="R53" s="30">
        <v>0</v>
      </c>
    </row>
    <row r="54" spans="1:18" x14ac:dyDescent="0.25">
      <c r="A54">
        <v>0.11358989226966155</v>
      </c>
      <c r="B54">
        <f t="shared" si="0"/>
        <v>-1.2076555443189008</v>
      </c>
      <c r="C54">
        <f t="shared" si="1"/>
        <v>-6.0382777215945038E-2</v>
      </c>
      <c r="D54">
        <f t="shared" si="2"/>
        <v>-9.5868827737628018E-3</v>
      </c>
      <c r="E54">
        <f t="shared" si="3"/>
        <v>-8.2253553365401882E-3</v>
      </c>
    </row>
    <row r="55" spans="1:18" x14ac:dyDescent="0.25">
      <c r="A55">
        <v>0.83596301156651509</v>
      </c>
      <c r="B55">
        <f t="shared" si="0"/>
        <v>0.97800070203559941</v>
      </c>
      <c r="C55">
        <f t="shared" si="1"/>
        <v>4.8900035101779975E-2</v>
      </c>
      <c r="D55">
        <f t="shared" si="2"/>
        <v>4.1230528882769735E-2</v>
      </c>
      <c r="E55">
        <f t="shared" si="3"/>
        <v>3.457263066414494E-2</v>
      </c>
    </row>
    <row r="56" spans="1:18" x14ac:dyDescent="0.25">
      <c r="A56">
        <v>0.24115726187932982</v>
      </c>
      <c r="B56">
        <f t="shared" si="0"/>
        <v>-0.70258482250318099</v>
      </c>
      <c r="C56">
        <f t="shared" si="1"/>
        <v>-3.5129241125159048E-2</v>
      </c>
      <c r="D56">
        <f t="shared" si="2"/>
        <v>-2.1448180189432564E-3</v>
      </c>
      <c r="E56">
        <f t="shared" si="3"/>
        <v>-3.1913379937745833E-3</v>
      </c>
    </row>
    <row r="57" spans="1:18" x14ac:dyDescent="0.25">
      <c r="A57">
        <v>0.49189733573412275</v>
      </c>
      <c r="B57">
        <f t="shared" si="0"/>
        <v>-2.0311763925397939E-2</v>
      </c>
      <c r="C57">
        <f t="shared" si="1"/>
        <v>-1.015588196269897E-3</v>
      </c>
      <c r="D57">
        <f t="shared" si="2"/>
        <v>-2.7314426114245023E-3</v>
      </c>
      <c r="E57">
        <f t="shared" si="3"/>
        <v>-7.3450554570815164E-3</v>
      </c>
      <c r="Q57" t="s">
        <v>45</v>
      </c>
    </row>
    <row r="58" spans="1:18" x14ac:dyDescent="0.25">
      <c r="A58">
        <v>0.29117709891048921</v>
      </c>
      <c r="B58">
        <f t="shared" si="0"/>
        <v>-0.54994922819352421</v>
      </c>
      <c r="C58">
        <f t="shared" si="1"/>
        <v>-2.749746140967621E-2</v>
      </c>
      <c r="D58">
        <f t="shared" si="2"/>
        <v>-2.9682615498815811E-2</v>
      </c>
      <c r="E58">
        <f t="shared" si="3"/>
        <v>-3.3788877521672117E-2</v>
      </c>
      <c r="I58" t="s">
        <v>36</v>
      </c>
    </row>
    <row r="59" spans="1:18" ht="15.75" thickBot="1" x14ac:dyDescent="0.3">
      <c r="A59">
        <v>0.88677632984405041</v>
      </c>
      <c r="B59">
        <f t="shared" si="0"/>
        <v>1.2095611316268833</v>
      </c>
      <c r="C59">
        <f t="shared" si="1"/>
        <v>6.047805658134417E-2</v>
      </c>
      <c r="D59">
        <f t="shared" si="2"/>
        <v>3.6731964182291521E-2</v>
      </c>
      <c r="E59">
        <f t="shared" si="3"/>
        <v>3.0802572357547416E-2</v>
      </c>
      <c r="I59" s="5" t="s">
        <v>26</v>
      </c>
      <c r="Q59" s="33" t="s">
        <v>44</v>
      </c>
      <c r="R59" s="33"/>
    </row>
    <row r="60" spans="1:18" ht="15.75" thickBot="1" x14ac:dyDescent="0.3">
      <c r="A60">
        <v>0.67595446638386181</v>
      </c>
      <c r="B60">
        <f t="shared" si="0"/>
        <v>0.45641571501977712</v>
      </c>
      <c r="C60">
        <f t="shared" si="1"/>
        <v>2.2820785750988858E-2</v>
      </c>
      <c r="D60">
        <f t="shared" si="2"/>
        <v>5.2206357096822073E-2</v>
      </c>
      <c r="E60">
        <f t="shared" si="3"/>
        <v>5.392198862494875E-2</v>
      </c>
      <c r="I60" s="18" t="s">
        <v>27</v>
      </c>
      <c r="J60" s="18" t="s">
        <v>28</v>
      </c>
      <c r="K60" s="18" t="s">
        <v>29</v>
      </c>
      <c r="L60" s="18" t="s">
        <v>30</v>
      </c>
      <c r="M60" s="18" t="s">
        <v>31</v>
      </c>
      <c r="N60" s="18" t="s">
        <v>29</v>
      </c>
      <c r="O60" s="18" t="s">
        <v>30</v>
      </c>
      <c r="Q60" s="32" t="s">
        <v>28</v>
      </c>
      <c r="R60" s="32" t="s">
        <v>31</v>
      </c>
    </row>
    <row r="61" spans="1:18" x14ac:dyDescent="0.25">
      <c r="A61">
        <v>0.41215247047334208</v>
      </c>
      <c r="B61">
        <f t="shared" si="0"/>
        <v>-0.22201148724079414</v>
      </c>
      <c r="C61">
        <f t="shared" si="1"/>
        <v>-1.1100574362039707E-2</v>
      </c>
      <c r="D61">
        <f t="shared" si="2"/>
        <v>3.0664511315417954E-2</v>
      </c>
      <c r="E61">
        <f t="shared" si="3"/>
        <v>3.4348958164659424E-2</v>
      </c>
      <c r="I61" s="12">
        <v>1</v>
      </c>
      <c r="J61" s="19">
        <f>_xll.ACF('AR(1)'!$E$8:$E$506,1,$I61)</f>
        <v>0.81222459751755394</v>
      </c>
      <c r="K61" s="19">
        <f>_xll.ACFCI('AR(1)'!$E$8:$E$506,1,$I61,0.05,1)</f>
        <v>8.7740038009611679E-2</v>
      </c>
      <c r="L61" s="19">
        <f>_xll.ACFCI('AR(1)'!$E$8:$E$506,1,$I61,0.05,0)</f>
        <v>-8.7740038009611679E-2</v>
      </c>
      <c r="M61" s="19">
        <f>_xll.PACF('AR(1)'!$E$8:$E$506,1,$I61)</f>
        <v>0.81347809001534388</v>
      </c>
      <c r="N61" s="19">
        <f>_xll.PACFCI('AR(1)'!$E$8:$E$506,1,$I61,0.05,1)</f>
        <v>8.7740038009611679E-2</v>
      </c>
      <c r="O61" s="19">
        <f>_xll.PACFCI('AR(1)'!$E$8:$E$506,1,$I61,0.05,0)</f>
        <v>-8.7740038009611679E-2</v>
      </c>
    </row>
    <row r="62" spans="1:18" x14ac:dyDescent="0.25">
      <c r="A62">
        <v>0.89757988219855345</v>
      </c>
      <c r="B62">
        <f t="shared" si="0"/>
        <v>1.2678816008409879</v>
      </c>
      <c r="C62">
        <f t="shared" si="1"/>
        <v>6.3394080042049397E-2</v>
      </c>
      <c r="D62">
        <f t="shared" si="2"/>
        <v>8.7925689094383766E-2</v>
      </c>
      <c r="E62">
        <f t="shared" si="3"/>
        <v>8.8915943527748009E-2</v>
      </c>
      <c r="I62" s="12">
        <v>2</v>
      </c>
      <c r="J62" s="19">
        <f>_xll.ACF('AR(1)'!$E$8:$E$506,1,$I62)</f>
        <v>0.62546911357163415</v>
      </c>
      <c r="K62" s="19">
        <f>_xll.ACFCI('AR(1)'!$E$8:$E$506,1,$I62,0.05,1)</f>
        <v>8.7740038009611679E-2</v>
      </c>
      <c r="L62" s="19">
        <f>_xll.ACFCI('AR(1)'!$E$8:$E$506,1,$I62,0.05,0)</f>
        <v>-8.7740038009611679E-2</v>
      </c>
      <c r="M62" s="19">
        <f>_xll.PACF('AR(1)'!$E$8:$E$506,1,$I62)</f>
        <v>-9.9117787898525017E-2</v>
      </c>
      <c r="N62" s="19">
        <f>_xll.PACFCI('AR(1)'!$E$8:$E$506,1,$I62,0.05,1)</f>
        <v>8.7740038009611679E-2</v>
      </c>
      <c r="O62" s="19">
        <f>_xll.PACFCI('AR(1)'!$E$8:$E$506,1,$I62,0.05,0)</f>
        <v>-8.7740038009611679E-2</v>
      </c>
    </row>
    <row r="63" spans="1:18" x14ac:dyDescent="0.25">
      <c r="A63">
        <v>0.84310434278389845</v>
      </c>
      <c r="B63">
        <f t="shared" si="0"/>
        <v>1.0072985748776624</v>
      </c>
      <c r="C63">
        <f t="shared" si="1"/>
        <v>5.0364928743883125E-2</v>
      </c>
      <c r="D63">
        <f t="shared" si="2"/>
        <v>0.12070548001939015</v>
      </c>
      <c r="E63">
        <f t="shared" si="3"/>
        <v>0.12695438210239041</v>
      </c>
      <c r="I63" s="12">
        <v>3</v>
      </c>
      <c r="J63" s="19">
        <f>_xll.ACF('AR(1)'!$E$8:$E$506,1,$I63)</f>
        <v>0.45669872569823594</v>
      </c>
      <c r="K63" s="19">
        <f>_xll.ACFCI('AR(1)'!$E$8:$E$506,1,$I63,0.05,1)</f>
        <v>0.13362486878918331</v>
      </c>
      <c r="L63" s="19">
        <f>_xll.ACFCI('AR(1)'!$E$8:$E$506,1,$I63,0.05,0)</f>
        <v>-0.13362486878918331</v>
      </c>
      <c r="M63" s="19">
        <f>_xll.PACF('AR(1)'!$E$8:$E$506,1,$I63)</f>
        <v>-6.1698350645616851E-2</v>
      </c>
      <c r="N63" s="19">
        <f>_xll.PACFCI('AR(1)'!$E$8:$E$506,1,$I63,0.05,1)</f>
        <v>8.7740038009611679E-2</v>
      </c>
      <c r="O63" s="19">
        <f>_xll.PACFCI('AR(1)'!$E$8:$E$506,1,$I63,0.05,0)</f>
        <v>-8.7740038009611679E-2</v>
      </c>
    </row>
    <row r="64" spans="1:18" x14ac:dyDescent="0.25">
      <c r="A64">
        <v>0.84963530381176189</v>
      </c>
      <c r="B64">
        <f t="shared" si="0"/>
        <v>1.0348705015295152</v>
      </c>
      <c r="C64">
        <f t="shared" si="1"/>
        <v>5.1743525076475762E-2</v>
      </c>
      <c r="D64">
        <f t="shared" si="2"/>
        <v>0.14830790909198788</v>
      </c>
      <c r="E64">
        <f t="shared" si="3"/>
        <v>0.15711087461585233</v>
      </c>
      <c r="I64" s="12">
        <v>4</v>
      </c>
      <c r="J64" s="19">
        <f>_xll.ACF('AR(1)'!$E$8:$E$506,1,$I64)</f>
        <v>0.32272103260628904</v>
      </c>
      <c r="K64" s="19">
        <f>_xll.ACFCI('AR(1)'!$E$8:$E$506,1,$I64,0.05,1)</f>
        <v>0.15452813798743198</v>
      </c>
      <c r="L64" s="19">
        <f>_xll.ACFCI('AR(1)'!$E$8:$E$506,1,$I64,0.05,0)</f>
        <v>-0.15452813798743198</v>
      </c>
      <c r="M64" s="19">
        <f>_xll.PACF('AR(1)'!$E$8:$E$506,1,$I64)</f>
        <v>-1.6590310159615252E-2</v>
      </c>
      <c r="N64" s="19">
        <f>_xll.PACFCI('AR(1)'!$E$8:$E$506,1,$I64,0.05,1)</f>
        <v>8.7740038009611679E-2</v>
      </c>
      <c r="O64" s="19">
        <f>_xll.PACFCI('AR(1)'!$E$8:$E$506,1,$I64,0.05,0)</f>
        <v>-8.7740038009611679E-2</v>
      </c>
    </row>
    <row r="65" spans="1:15" x14ac:dyDescent="0.25">
      <c r="A65">
        <v>0.65553758354441971</v>
      </c>
      <c r="B65">
        <f t="shared" si="0"/>
        <v>0.40031457675145615</v>
      </c>
      <c r="C65">
        <f t="shared" si="1"/>
        <v>2.001572883757281E-2</v>
      </c>
      <c r="D65">
        <f t="shared" si="2"/>
        <v>0.13866205611116311</v>
      </c>
      <c r="E65">
        <f t="shared" si="3"/>
        <v>0.14872007778160085</v>
      </c>
      <c r="I65" s="12">
        <v>5</v>
      </c>
      <c r="J65" s="19">
        <f>_xll.ACF('AR(1)'!$E$8:$E$506,1,$I65)</f>
        <v>0.24188673948483924</v>
      </c>
      <c r="K65" s="19">
        <f>_xll.ACFCI('AR(1)'!$E$8:$E$506,1,$I65,0.05,1)</f>
        <v>0.16459124403532538</v>
      </c>
      <c r="L65" s="19">
        <f>_xll.ACFCI('AR(1)'!$E$8:$E$506,1,$I65,0.05,0)</f>
        <v>-0.16459124403532538</v>
      </c>
      <c r="M65" s="19">
        <f>_xll.PACF('AR(1)'!$E$8:$E$506,1,$I65)</f>
        <v>5.5256984715058126E-2</v>
      </c>
      <c r="N65" s="19">
        <f>_xll.PACFCI('AR(1)'!$E$8:$E$506,1,$I65,0.05,1)</f>
        <v>8.7740038009611679E-2</v>
      </c>
      <c r="O65" s="19">
        <f>_xll.PACFCI('AR(1)'!$E$8:$E$506,1,$I65,0.05,0)</f>
        <v>-8.7740038009611679E-2</v>
      </c>
    </row>
    <row r="66" spans="1:15" x14ac:dyDescent="0.25">
      <c r="A66">
        <v>0.19638660847804193</v>
      </c>
      <c r="B66">
        <f t="shared" si="0"/>
        <v>-0.85459893580726676</v>
      </c>
      <c r="C66">
        <f t="shared" si="1"/>
        <v>-4.2729946790363342E-2</v>
      </c>
      <c r="D66">
        <f t="shared" si="2"/>
        <v>6.8199698098567157E-2</v>
      </c>
      <c r="E66">
        <f t="shared" si="3"/>
        <v>7.5407035751492185E-2</v>
      </c>
      <c r="I66" s="12">
        <v>6</v>
      </c>
      <c r="J66" s="19">
        <f>_xll.ACF('AR(1)'!$E$8:$E$506,1,$I66)</f>
        <v>0.19969575230200137</v>
      </c>
      <c r="K66" s="19">
        <f>_xll.ACFCI('AR(1)'!$E$8:$E$506,1,$I66,0.05,1)</f>
        <v>0.16939249982983506</v>
      </c>
      <c r="L66" s="19">
        <f>_xll.ACFCI('AR(1)'!$E$8:$E$506,1,$I66,0.05,0)</f>
        <v>-0.16939249982983506</v>
      </c>
      <c r="M66" s="19">
        <f>_xll.PACF('AR(1)'!$E$8:$E$506,1,$I66)</f>
        <v>4.6294150628472572E-2</v>
      </c>
      <c r="N66" s="19">
        <f>_xll.PACFCI('AR(1)'!$E$8:$E$506,1,$I66,0.05,1)</f>
        <v>8.7740038009611679E-2</v>
      </c>
      <c r="O66" s="19">
        <f>_xll.PACFCI('AR(1)'!$E$8:$E$506,1,$I66,0.05,0)</f>
        <v>-8.7740038009611679E-2</v>
      </c>
    </row>
    <row r="67" spans="1:15" x14ac:dyDescent="0.25">
      <c r="A67">
        <v>0.89306314279610588</v>
      </c>
      <c r="B67">
        <f t="shared" si="0"/>
        <v>1.2429840410023636</v>
      </c>
      <c r="C67">
        <f t="shared" si="1"/>
        <v>6.2149202050118181E-2</v>
      </c>
      <c r="D67">
        <f t="shared" si="2"/>
        <v>0.11670896052897191</v>
      </c>
      <c r="E67">
        <f t="shared" si="3"/>
        <v>0.11514352644830106</v>
      </c>
      <c r="I67" s="12">
        <v>7</v>
      </c>
      <c r="J67" s="19">
        <f>_xll.ACF('AR(1)'!$E$8:$E$506,1,$I67)</f>
        <v>0.18305536775305611</v>
      </c>
      <c r="K67" s="19">
        <f>_xll.ACFCI('AR(1)'!$E$8:$E$506,1,$I67,0.05,1)</f>
        <v>0.17203099527747057</v>
      </c>
      <c r="L67" s="19">
        <f>_xll.ACFCI('AR(1)'!$E$8:$E$506,1,$I67,0.05,0)</f>
        <v>-0.17203099527747057</v>
      </c>
      <c r="M67" s="19">
        <f>_xll.PACF('AR(1)'!$E$8:$E$506,1,$I67)</f>
        <v>3.9428800852749982E-2</v>
      </c>
      <c r="N67" s="19">
        <f>_xll.PACFCI('AR(1)'!$E$8:$E$506,1,$I67,0.05,1)</f>
        <v>8.7740038009611679E-2</v>
      </c>
      <c r="O67" s="19">
        <f>_xll.PACFCI('AR(1)'!$E$8:$E$506,1,$I67,0.05,0)</f>
        <v>-8.7740038009611679E-2</v>
      </c>
    </row>
    <row r="68" spans="1:15" x14ac:dyDescent="0.25">
      <c r="A68">
        <v>0.76100955229346601</v>
      </c>
      <c r="B68">
        <f t="shared" si="0"/>
        <v>0.70955377161087618</v>
      </c>
      <c r="C68">
        <f t="shared" si="1"/>
        <v>3.5477688580543808E-2</v>
      </c>
      <c r="D68">
        <f t="shared" si="2"/>
        <v>0.12884485700372134</v>
      </c>
      <c r="E68">
        <f t="shared" si="3"/>
        <v>0.13156615880886555</v>
      </c>
      <c r="I68" s="12">
        <v>8</v>
      </c>
      <c r="J68" s="19">
        <f>_xll.ACF('AR(1)'!$E$8:$E$506,1,$I68)</f>
        <v>0.21415856206331244</v>
      </c>
      <c r="K68" s="19">
        <f>_xll.ACFCI('AR(1)'!$E$8:$E$506,1,$I68,0.05,1)</f>
        <v>0.17380637545110303</v>
      </c>
      <c r="L68" s="19">
        <f>_xll.ACFCI('AR(1)'!$E$8:$E$506,1,$I68,0.05,0)</f>
        <v>-0.17380637545110303</v>
      </c>
      <c r="M68" s="19">
        <f>_xll.PACF('AR(1)'!$E$8:$E$506,1,$I68)</f>
        <v>0.13332399800451319</v>
      </c>
      <c r="N68" s="19">
        <f>_xll.PACFCI('AR(1)'!$E$8:$E$506,1,$I68,0.05,1)</f>
        <v>8.7740038009611679E-2</v>
      </c>
      <c r="O68" s="19">
        <f>_xll.PACFCI('AR(1)'!$E$8:$E$506,1,$I68,0.05,0)</f>
        <v>-8.7740038009611679E-2</v>
      </c>
    </row>
    <row r="69" spans="1:15" x14ac:dyDescent="0.25">
      <c r="A69">
        <v>3.671376689962462E-2</v>
      </c>
      <c r="B69">
        <f t="shared" si="0"/>
        <v>-1.790164104484254</v>
      </c>
      <c r="C69">
        <f t="shared" si="1"/>
        <v>-8.9508205224212711E-2</v>
      </c>
      <c r="D69">
        <f t="shared" si="2"/>
        <v>1.3567680378764366E-2</v>
      </c>
      <c r="E69">
        <f t="shared" si="3"/>
        <v>1.7386985058936176E-2</v>
      </c>
      <c r="I69" s="12">
        <v>9</v>
      </c>
      <c r="J69" s="19">
        <f>_xll.ACF('AR(1)'!$E$8:$E$506,1,$I69)</f>
        <v>0.24397351772765841</v>
      </c>
      <c r="K69" s="19">
        <f>_xll.ACFCI('AR(1)'!$E$8:$E$506,1,$I69,0.05,1)</f>
        <v>0.17528430019343658</v>
      </c>
      <c r="L69" s="19">
        <f>_xll.ACFCI('AR(1)'!$E$8:$E$506,1,$I69,0.05,0)</f>
        <v>-0.17528430019343658</v>
      </c>
      <c r="M69" s="19">
        <f>_xll.PACF('AR(1)'!$E$8:$E$506,1,$I69)</f>
        <v>3.815418880492507E-2</v>
      </c>
      <c r="N69" s="19">
        <f>_xll.PACFCI('AR(1)'!$E$8:$E$506,1,$I69,0.05,1)</f>
        <v>8.7740038009611679E-2</v>
      </c>
      <c r="O69" s="19">
        <f>_xll.PACFCI('AR(1)'!$E$8:$E$506,1,$I69,0.05,0)</f>
        <v>-8.7740038009611679E-2</v>
      </c>
    </row>
    <row r="70" spans="1:15" x14ac:dyDescent="0.25">
      <c r="A70">
        <v>0.81038850062562939</v>
      </c>
      <c r="B70">
        <f t="shared" si="0"/>
        <v>0.8793288479253244</v>
      </c>
      <c r="C70">
        <f t="shared" si="1"/>
        <v>4.3966442396266223E-2</v>
      </c>
      <c r="D70">
        <f t="shared" si="2"/>
        <v>5.4820586699277717E-2</v>
      </c>
      <c r="E70">
        <f t="shared" si="3"/>
        <v>4.6458113068422228E-2</v>
      </c>
      <c r="I70" s="12">
        <v>10</v>
      </c>
      <c r="J70" s="19">
        <f>_xll.ACF('AR(1)'!$E$8:$E$506,1,$I70)</f>
        <v>0.26545447007468942</v>
      </c>
      <c r="K70" s="19">
        <f>_xll.ACFCI('AR(1)'!$E$8:$E$506,1,$I70,0.05,1)</f>
        <v>0.17728715454731631</v>
      </c>
      <c r="L70" s="19">
        <f>_xll.ACFCI('AR(1)'!$E$8:$E$506,1,$I70,0.05,0)</f>
        <v>-0.17728715454731631</v>
      </c>
      <c r="M70" s="19">
        <f>_xll.PACF('AR(1)'!$E$8:$E$506,1,$I70)</f>
        <v>3.5546944947171123E-2</v>
      </c>
      <c r="N70" s="19">
        <f>_xll.PACFCI('AR(1)'!$E$8:$E$506,1,$I70,0.05,1)</f>
        <v>8.7740038009611679E-2</v>
      </c>
      <c r="O70" s="19">
        <f>_xll.PACFCI('AR(1)'!$E$8:$E$506,1,$I70,0.05,0)</f>
        <v>-8.7740038009611679E-2</v>
      </c>
    </row>
    <row r="71" spans="1:15" x14ac:dyDescent="0.25">
      <c r="A71">
        <v>0.46772667622913294</v>
      </c>
      <c r="B71">
        <f t="shared" si="0"/>
        <v>-8.098566533929652E-2</v>
      </c>
      <c r="C71">
        <f t="shared" si="1"/>
        <v>-4.049283266964826E-3</v>
      </c>
      <c r="D71">
        <f t="shared" si="2"/>
        <v>3.9807186092457349E-2</v>
      </c>
      <c r="E71">
        <f t="shared" si="3"/>
        <v>3.6024319988721562E-2</v>
      </c>
      <c r="I71" s="12">
        <v>11</v>
      </c>
      <c r="J71" s="19">
        <f>_xll.ACF('AR(1)'!$E$8:$E$506,1,$I71)</f>
        <v>0.25650964084147204</v>
      </c>
      <c r="K71" s="19">
        <f>_xll.ACFCI('AR(1)'!$E$8:$E$506,1,$I71,0.05,1)</f>
        <v>0.17985324539476111</v>
      </c>
      <c r="L71" s="19">
        <f>_xll.ACFCI('AR(1)'!$E$8:$E$506,1,$I71,0.05,0)</f>
        <v>-0.17985324539476111</v>
      </c>
      <c r="M71" s="19">
        <f>_xll.PACF('AR(1)'!$E$8:$E$506,1,$I71)</f>
        <v>-2.5174934732868318E-2</v>
      </c>
      <c r="N71" s="19">
        <f>_xll.PACFCI('AR(1)'!$E$8:$E$506,1,$I71,0.05,1)</f>
        <v>8.7740038009611679E-2</v>
      </c>
      <c r="O71" s="19">
        <f>_xll.PACFCI('AR(1)'!$E$8:$E$506,1,$I71,0.05,0)</f>
        <v>-8.7740038009611679E-2</v>
      </c>
    </row>
    <row r="72" spans="1:15" x14ac:dyDescent="0.25">
      <c r="A72">
        <v>0.71864986114078189</v>
      </c>
      <c r="B72">
        <f t="shared" ref="B72:B135" si="5">_xlfn.NORM.S.INV(A72)</f>
        <v>0.57883534773171075</v>
      </c>
      <c r="C72">
        <f t="shared" ref="C72:C135" si="6">B72*$B$2</f>
        <v>2.8941767386585538E-2</v>
      </c>
      <c r="D72">
        <f t="shared" ref="D72:D135" si="7">$D$1+$D$3*D71+C72</f>
        <v>6.0787516260551414E-2</v>
      </c>
      <c r="E72">
        <f t="shared" si="3"/>
        <v>5.6717844069592717E-2</v>
      </c>
      <c r="I72" s="12">
        <v>12</v>
      </c>
      <c r="J72" s="19">
        <f>_xll.ACF('AR(1)'!$E$8:$E$506,1,$I72)</f>
        <v>0.23737692735307428</v>
      </c>
      <c r="K72" s="19">
        <f>_xll.ACFCI('AR(1)'!$E$8:$E$506,1,$I72,0.05,1)</f>
        <v>0.18284455111097808</v>
      </c>
      <c r="L72" s="19">
        <f>_xll.ACFCI('AR(1)'!$E$8:$E$506,1,$I72,0.05,0)</f>
        <v>-0.18284455111097808</v>
      </c>
      <c r="M72" s="19">
        <f>_xll.PACF('AR(1)'!$E$8:$E$506,1,$I72)</f>
        <v>2.2539441933910366E-2</v>
      </c>
      <c r="N72" s="19">
        <f>_xll.PACFCI('AR(1)'!$E$8:$E$506,1,$I72,0.05,1)</f>
        <v>8.7740038009611679E-2</v>
      </c>
      <c r="O72" s="19">
        <f>_xll.PACFCI('AR(1)'!$E$8:$E$506,1,$I72,0.05,0)</f>
        <v>-8.7740038009611679E-2</v>
      </c>
    </row>
    <row r="73" spans="1:15" x14ac:dyDescent="0.25">
      <c r="A73">
        <v>0.32383190404980622</v>
      </c>
      <c r="B73">
        <f t="shared" si="5"/>
        <v>-0.45701006919391135</v>
      </c>
      <c r="C73">
        <f t="shared" si="6"/>
        <v>-2.2850503459695568E-2</v>
      </c>
      <c r="D73">
        <f t="shared" si="7"/>
        <v>2.5779509548745569E-2</v>
      </c>
      <c r="E73">
        <f t="shared" si="3"/>
        <v>2.4593124204065724E-2</v>
      </c>
      <c r="I73" s="12">
        <v>13</v>
      </c>
      <c r="J73" s="19">
        <f>_xll.ACF('AR(1)'!$E$8:$E$506,1,$I73)</f>
        <v>0.21255477425965608</v>
      </c>
      <c r="K73" s="19">
        <f>_xll.ACFCI('AR(1)'!$E$8:$E$506,1,$I73,0.05,1)</f>
        <v>0.18559414014014253</v>
      </c>
      <c r="L73" s="19">
        <f>_xll.ACFCI('AR(1)'!$E$8:$E$506,1,$I73,0.05,0)</f>
        <v>-0.18559414014014253</v>
      </c>
      <c r="M73" s="19">
        <f>_xll.PACF('AR(1)'!$E$8:$E$506,1,$I73)</f>
        <v>1.6298666837509478E-2</v>
      </c>
      <c r="N73" s="19">
        <f>_xll.PACFCI('AR(1)'!$E$8:$E$506,1,$I73,0.05,1)</f>
        <v>8.7740038009611679E-2</v>
      </c>
      <c r="O73" s="19">
        <f>_xll.PACFCI('AR(1)'!$E$8:$E$506,1,$I73,0.05,0)</f>
        <v>-8.7740038009611679E-2</v>
      </c>
    </row>
    <row r="74" spans="1:15" x14ac:dyDescent="0.25">
      <c r="A74">
        <v>0.8537858211004975</v>
      </c>
      <c r="B74">
        <f t="shared" si="5"/>
        <v>1.0528093959017533</v>
      </c>
      <c r="C74">
        <f t="shared" si="6"/>
        <v>5.2640469795087665E-2</v>
      </c>
      <c r="D74">
        <f t="shared" si="7"/>
        <v>7.3264077434084113E-2</v>
      </c>
      <c r="E74">
        <f t="shared" ref="E74:E137" si="8">$E$1+$C74+$E$3*E73+$E$4*E72</f>
        <v>6.9102497171787541E-2</v>
      </c>
      <c r="I74" s="12">
        <v>14</v>
      </c>
      <c r="J74" s="19">
        <f>_xll.ACF('AR(1)'!$E$8:$E$506,1,$I74)</f>
        <v>0.17996474773468443</v>
      </c>
      <c r="K74" s="19">
        <f>_xll.ACFCI('AR(1)'!$E$8:$E$506,1,$I74,0.05,1)</f>
        <v>0.1879168728103669</v>
      </c>
      <c r="L74" s="19">
        <f>_xll.ACFCI('AR(1)'!$E$8:$E$506,1,$I74,0.05,0)</f>
        <v>-0.1879168728103669</v>
      </c>
      <c r="M74" s="19">
        <f>_xll.PACF('AR(1)'!$E$8:$E$506,1,$I74)</f>
        <v>-1.5746692094553677E-2</v>
      </c>
      <c r="N74" s="19">
        <f>_xll.PACFCI('AR(1)'!$E$8:$E$506,1,$I74,0.05,1)</f>
        <v>8.7740038009611679E-2</v>
      </c>
      <c r="O74" s="19">
        <f>_xll.PACFCI('AR(1)'!$E$8:$E$506,1,$I74,0.05,0)</f>
        <v>-8.7740038009611679E-2</v>
      </c>
    </row>
    <row r="75" spans="1:15" x14ac:dyDescent="0.25">
      <c r="A75">
        <v>0.46903897213660084</v>
      </c>
      <c r="B75">
        <f t="shared" si="5"/>
        <v>-7.7685857389056118E-2</v>
      </c>
      <c r="C75">
        <f t="shared" si="6"/>
        <v>-3.8842928694528059E-3</v>
      </c>
      <c r="D75">
        <f t="shared" si="7"/>
        <v>5.4726969077814484E-2</v>
      </c>
      <c r="E75">
        <f t="shared" si="8"/>
        <v>5.5848642164749412E-2</v>
      </c>
      <c r="I75" s="12">
        <v>15</v>
      </c>
      <c r="J75" s="19">
        <f>_xll.ACF('AR(1)'!$E$8:$E$506,1,$I75)</f>
        <v>0.15465580788095459</v>
      </c>
      <c r="K75" s="19">
        <f>_xll.ACFCI('AR(1)'!$E$8:$E$506,1,$I75,0.05,1)</f>
        <v>0.18975869824482031</v>
      </c>
      <c r="L75" s="19">
        <f>_xll.ACFCI('AR(1)'!$E$8:$E$506,1,$I75,0.05,0)</f>
        <v>-0.18975869824482031</v>
      </c>
      <c r="M75" s="19">
        <f>_xll.PACF('AR(1)'!$E$8:$E$506,1,$I75)</f>
        <v>1.783314099429233E-2</v>
      </c>
      <c r="N75" s="19">
        <f>_xll.PACFCI('AR(1)'!$E$8:$E$506,1,$I75,0.05,1)</f>
        <v>8.7740038009611679E-2</v>
      </c>
      <c r="O75" s="19">
        <f>_xll.PACFCI('AR(1)'!$E$8:$E$506,1,$I75,0.05,0)</f>
        <v>-8.7740038009611679E-2</v>
      </c>
    </row>
    <row r="76" spans="1:15" x14ac:dyDescent="0.25">
      <c r="A76">
        <v>0.78298287911618392</v>
      </c>
      <c r="B76">
        <f t="shared" si="5"/>
        <v>0.78230688465875586</v>
      </c>
      <c r="C76">
        <f t="shared" si="6"/>
        <v>3.9115344232937797E-2</v>
      </c>
      <c r="D76">
        <f t="shared" si="7"/>
        <v>8.2896919495189389E-2</v>
      </c>
      <c r="E76">
        <f t="shared" si="8"/>
        <v>8.2468872464033519E-2</v>
      </c>
      <c r="I76" s="12">
        <v>16</v>
      </c>
      <c r="J76" s="19">
        <f>_xll.ACF('AR(1)'!$E$8:$E$506,1,$I76)</f>
        <v>0.11685067700959115</v>
      </c>
      <c r="K76" s="19">
        <f>_xll.ACFCI('AR(1)'!$E$8:$E$506,1,$I76,0.05,1)</f>
        <v>0.19106810028788565</v>
      </c>
      <c r="L76" s="19">
        <f>_xll.ACFCI('AR(1)'!$E$8:$E$506,1,$I76,0.05,0)</f>
        <v>-0.19106810028788565</v>
      </c>
      <c r="M76" s="19">
        <f>_xll.PACF('AR(1)'!$E$8:$E$506,1,$I76)</f>
        <v>-5.2632771026296092E-2</v>
      </c>
      <c r="N76" s="19">
        <f>_xll.PACFCI('AR(1)'!$E$8:$E$506,1,$I76,0.05,1)</f>
        <v>8.7740038009611679E-2</v>
      </c>
      <c r="O76" s="19">
        <f>_xll.PACFCI('AR(1)'!$E$8:$E$506,1,$I76,0.05,0)</f>
        <v>-8.7740038009611679E-2</v>
      </c>
    </row>
    <row r="77" spans="1:15" x14ac:dyDescent="0.25">
      <c r="A77">
        <v>0.53721732230597863</v>
      </c>
      <c r="B77">
        <f t="shared" si="5"/>
        <v>9.3425723625829696E-2</v>
      </c>
      <c r="C77">
        <f t="shared" si="6"/>
        <v>4.6712861812914846E-3</v>
      </c>
      <c r="D77">
        <f t="shared" si="7"/>
        <v>7.0988821777442992E-2</v>
      </c>
      <c r="E77">
        <f t="shared" si="8"/>
        <v>7.3308407182446703E-2</v>
      </c>
      <c r="I77" s="12">
        <v>17</v>
      </c>
      <c r="J77" s="19">
        <f>_xll.ACF('AR(1)'!$E$8:$E$506,1,$I77)</f>
        <v>9.1657553083168933E-2</v>
      </c>
      <c r="K77" s="19">
        <f>_xll.ACFCI('AR(1)'!$E$8:$E$506,1,$I77,0.05,1)</f>
        <v>0.19202937785364935</v>
      </c>
      <c r="L77" s="19">
        <f>_xll.ACFCI('AR(1)'!$E$8:$E$506,1,$I77,0.05,0)</f>
        <v>-0.19202937785364935</v>
      </c>
      <c r="M77" s="19">
        <f>_xll.PACF('AR(1)'!$E$8:$E$506,1,$I77)</f>
        <v>8.1218794762425786E-3</v>
      </c>
      <c r="N77" s="19">
        <f>_xll.PACFCI('AR(1)'!$E$8:$E$506,1,$I77,0.05,1)</f>
        <v>8.7740038009611679E-2</v>
      </c>
      <c r="O77" s="19">
        <f>_xll.PACFCI('AR(1)'!$E$8:$E$506,1,$I77,0.05,0)</f>
        <v>-8.7740038009611679E-2</v>
      </c>
    </row>
    <row r="78" spans="1:15" x14ac:dyDescent="0.25">
      <c r="A78">
        <v>0.16049684133426922</v>
      </c>
      <c r="B78">
        <f t="shared" si="5"/>
        <v>-0.99241795740815875</v>
      </c>
      <c r="C78">
        <f t="shared" si="6"/>
        <v>-4.9620897870407937E-2</v>
      </c>
      <c r="D78">
        <f t="shared" si="7"/>
        <v>7.1701595515464567E-3</v>
      </c>
      <c r="E78">
        <f t="shared" si="8"/>
        <v>8.1097813473907498E-3</v>
      </c>
      <c r="I78" s="12">
        <v>18</v>
      </c>
      <c r="J78" s="19">
        <f>_xll.ACF('AR(1)'!$E$8:$E$506,1,$I78)</f>
        <v>6.6028711067896984E-2</v>
      </c>
      <c r="K78" s="19">
        <f>_xll.ACFCI('AR(1)'!$E$8:$E$506,1,$I78,0.05,1)</f>
        <v>0.1925759818038629</v>
      </c>
      <c r="L78" s="19">
        <f>_xll.ACFCI('AR(1)'!$E$8:$E$506,1,$I78,0.05,0)</f>
        <v>-0.1925759818038629</v>
      </c>
      <c r="M78" s="19">
        <f>_xll.PACF('AR(1)'!$E$8:$E$506,1,$I78)</f>
        <v>-3.8743438992147446E-2</v>
      </c>
      <c r="N78" s="19">
        <f>_xll.PACFCI('AR(1)'!$E$8:$E$506,1,$I78,0.05,1)</f>
        <v>8.7740038009611679E-2</v>
      </c>
      <c r="O78" s="19">
        <f>_xll.PACFCI('AR(1)'!$E$8:$E$506,1,$I78,0.05,0)</f>
        <v>-8.7740038009611679E-2</v>
      </c>
    </row>
    <row r="79" spans="1:15" x14ac:dyDescent="0.25">
      <c r="A79">
        <v>0.21021149327066865</v>
      </c>
      <c r="B79">
        <f t="shared" si="5"/>
        <v>-0.80568762524618565</v>
      </c>
      <c r="C79">
        <f t="shared" si="6"/>
        <v>-4.0284381262309286E-2</v>
      </c>
      <c r="D79">
        <f t="shared" si="7"/>
        <v>-3.4548253621072118E-2</v>
      </c>
      <c r="E79">
        <f t="shared" si="8"/>
        <v>-4.0316418767902283E-2</v>
      </c>
      <c r="I79" s="12">
        <v>19</v>
      </c>
      <c r="J79" s="19">
        <f>_xll.ACF('AR(1)'!$E$8:$E$506,1,$I79)</f>
        <v>4.0008541346871665E-2</v>
      </c>
      <c r="K79" s="19">
        <f>_xll.ACFCI('AR(1)'!$E$8:$E$506,1,$I79,0.05,1)</f>
        <v>0.19291152762885111</v>
      </c>
      <c r="L79" s="19">
        <f>_xll.ACFCI('AR(1)'!$E$8:$E$506,1,$I79,0.05,0)</f>
        <v>-0.19291152762885111</v>
      </c>
      <c r="M79" s="19">
        <f>_xll.PACF('AR(1)'!$E$8:$E$506,1,$I79)</f>
        <v>-3.1300051244864957E-2</v>
      </c>
      <c r="N79" s="19">
        <f>_xll.PACFCI('AR(1)'!$E$8:$E$506,1,$I79,0.05,1)</f>
        <v>8.7740038009611679E-2</v>
      </c>
      <c r="O79" s="19">
        <f>_xll.PACFCI('AR(1)'!$E$8:$E$506,1,$I79,0.05,0)</f>
        <v>-8.7740038009611679E-2</v>
      </c>
    </row>
    <row r="80" spans="1:15" x14ac:dyDescent="0.25">
      <c r="A80">
        <v>6.9612720114749602E-2</v>
      </c>
      <c r="B80">
        <f t="shared" si="5"/>
        <v>-1.4786815701965423</v>
      </c>
      <c r="C80">
        <f t="shared" si="6"/>
        <v>-7.3934078509827125E-2</v>
      </c>
      <c r="D80">
        <f t="shared" si="7"/>
        <v>-0.10157268140668482</v>
      </c>
      <c r="E80">
        <f t="shared" si="8"/>
        <v>-0.11102983353567825</v>
      </c>
      <c r="I80" s="12">
        <v>20</v>
      </c>
      <c r="J80" s="19">
        <f>_xll.ACF('AR(1)'!$E$8:$E$506,1,$I80)</f>
        <v>1.9469410869111754E-2</v>
      </c>
      <c r="K80" s="19">
        <f>_xll.ACFCI('AR(1)'!$E$8:$E$506,1,$I80,0.05,1)</f>
        <v>0.19308543075486012</v>
      </c>
      <c r="L80" s="19">
        <f>_xll.ACFCI('AR(1)'!$E$8:$E$506,1,$I80,0.05,0)</f>
        <v>-0.19308543075486012</v>
      </c>
      <c r="M80" s="19">
        <f>_xll.PACF('AR(1)'!$E$8:$E$506,1,$I80)</f>
        <v>-2.1673344908639876E-2</v>
      </c>
      <c r="N80" s="19">
        <f>_xll.PACFCI('AR(1)'!$E$8:$E$506,1,$I80,0.05,1)</f>
        <v>8.7740038009611679E-2</v>
      </c>
      <c r="O80" s="19">
        <f>_xll.PACFCI('AR(1)'!$E$8:$E$506,1,$I80,0.05,0)</f>
        <v>-8.7740038009611679E-2</v>
      </c>
    </row>
    <row r="81" spans="1:15" x14ac:dyDescent="0.25">
      <c r="A81">
        <v>0.66451002533036285</v>
      </c>
      <c r="B81">
        <f t="shared" si="5"/>
        <v>0.42480346802181679</v>
      </c>
      <c r="C81">
        <f t="shared" si="6"/>
        <v>2.1240173401090842E-2</v>
      </c>
      <c r="D81">
        <f t="shared" si="7"/>
        <v>-6.0017971724257019E-2</v>
      </c>
      <c r="E81">
        <f t="shared" si="8"/>
        <v>-7.4655034904229353E-2</v>
      </c>
      <c r="I81" s="12">
        <v>21</v>
      </c>
      <c r="J81" s="19">
        <f>_xll.ACF('AR(1)'!$E$8:$E$506,1,$I81)</f>
        <v>1.3422162962477563E-2</v>
      </c>
      <c r="K81" s="19">
        <f>_xll.ACFCI('AR(1)'!$E$8:$E$506,1,$I81,0.05,1)</f>
        <v>0.19314923944249046</v>
      </c>
      <c r="L81" s="19">
        <f>_xll.ACFCI('AR(1)'!$E$8:$E$506,1,$I81,0.05,0)</f>
        <v>-0.19314923944249046</v>
      </c>
      <c r="M81" s="19">
        <f>_xll.PACF('AR(1)'!$E$8:$E$506,1,$I81)</f>
        <v>1.3568166021240901E-2</v>
      </c>
      <c r="N81" s="19">
        <f>_xll.PACFCI('AR(1)'!$E$8:$E$506,1,$I81,0.05,1)</f>
        <v>8.7740038009611679E-2</v>
      </c>
      <c r="O81" s="19">
        <f>_xll.PACFCI('AR(1)'!$E$8:$E$506,1,$I81,0.05,0)</f>
        <v>-8.7740038009611679E-2</v>
      </c>
    </row>
    <row r="82" spans="1:15" x14ac:dyDescent="0.25">
      <c r="A82">
        <v>0.26422925504318368</v>
      </c>
      <c r="B82">
        <f t="shared" si="5"/>
        <v>-0.63036086393419433</v>
      </c>
      <c r="C82">
        <f t="shared" si="6"/>
        <v>-3.151804319670972E-2</v>
      </c>
      <c r="D82">
        <f t="shared" si="7"/>
        <v>-7.9532420576115342E-2</v>
      </c>
      <c r="E82">
        <f t="shared" si="8"/>
        <v>-8.7604591256948305E-2</v>
      </c>
      <c r="I82" s="12">
        <v>22</v>
      </c>
      <c r="J82" s="19">
        <f>_xll.ACF('AR(1)'!$E$8:$E$506,1,$I82)</f>
        <v>1.945396187009003E-2</v>
      </c>
      <c r="K82" s="19">
        <f>_xll.ACFCI('AR(1)'!$E$8:$E$506,1,$I82,0.05,1)</f>
        <v>0.19316434689613765</v>
      </c>
      <c r="L82" s="19">
        <f>_xll.ACFCI('AR(1)'!$E$8:$E$506,1,$I82,0.05,0)</f>
        <v>-0.19316434689613765</v>
      </c>
      <c r="M82" s="19">
        <f>_xll.PACF('AR(1)'!$E$8:$E$506,1,$I82)</f>
        <v>2.2538949776422578E-2</v>
      </c>
      <c r="N82" s="19">
        <f>_xll.PACFCI('AR(1)'!$E$8:$E$506,1,$I82,0.05,1)</f>
        <v>8.7740038009611679E-2</v>
      </c>
      <c r="O82" s="19">
        <f>_xll.PACFCI('AR(1)'!$E$8:$E$506,1,$I82,0.05,0)</f>
        <v>-8.7740038009611679E-2</v>
      </c>
    </row>
    <row r="83" spans="1:15" x14ac:dyDescent="0.25">
      <c r="A83">
        <v>0.10034485915707878</v>
      </c>
      <c r="B83">
        <f t="shared" si="5"/>
        <v>-1.2795890062707842</v>
      </c>
      <c r="C83">
        <f t="shared" si="6"/>
        <v>-6.3979450313539216E-2</v>
      </c>
      <c r="D83">
        <f t="shared" si="7"/>
        <v>-0.12760538677443151</v>
      </c>
      <c r="E83">
        <f t="shared" si="8"/>
        <v>-0.13535807895436977</v>
      </c>
      <c r="I83" s="12">
        <v>23</v>
      </c>
      <c r="J83" s="19">
        <f>_xll.ACF('AR(1)'!$E$8:$E$506,1,$I83)</f>
        <v>-3.7467602269916753E-4</v>
      </c>
      <c r="K83" s="19">
        <f>_xll.ACFCI('AR(1)'!$E$8:$E$506,1,$I83,0.05,1)</f>
        <v>0.19317152658476905</v>
      </c>
      <c r="L83" s="19">
        <f>_xll.ACFCI('AR(1)'!$E$8:$E$506,1,$I83,0.05,0)</f>
        <v>-0.19317152658476905</v>
      </c>
      <c r="M83" s="19">
        <f>_xll.PACF('AR(1)'!$E$8:$E$506,1,$I83)</f>
        <v>-0.10441246284887955</v>
      </c>
      <c r="N83" s="19">
        <f>_xll.PACFCI('AR(1)'!$E$8:$E$506,1,$I83,0.05,1)</f>
        <v>8.7740038009611679E-2</v>
      </c>
      <c r="O83" s="19">
        <f>_xll.PACFCI('AR(1)'!$E$8:$E$506,1,$I83,0.05,0)</f>
        <v>-8.7740038009611679E-2</v>
      </c>
    </row>
    <row r="84" spans="1:15" x14ac:dyDescent="0.25">
      <c r="A84">
        <v>0.82030701620532853</v>
      </c>
      <c r="B84">
        <f t="shared" si="5"/>
        <v>0.91653574630531642</v>
      </c>
      <c r="C84">
        <f t="shared" si="6"/>
        <v>4.5826787315265821E-2</v>
      </c>
      <c r="D84">
        <f t="shared" si="7"/>
        <v>-5.6257522104279395E-2</v>
      </c>
      <c r="E84">
        <f t="shared" si="8"/>
        <v>-6.723502461797215E-2</v>
      </c>
      <c r="I84" s="12">
        <v>24</v>
      </c>
      <c r="J84" s="19">
        <f>_xll.ACF('AR(1)'!$E$8:$E$506,1,$I84)</f>
        <v>-1.6669350194273059E-2</v>
      </c>
      <c r="K84" s="19">
        <f>_xll.ACFCI('AR(1)'!$E$8:$E$506,1,$I84,0.05,1)</f>
        <v>0.19318660833318207</v>
      </c>
      <c r="L84" s="19">
        <f>_xll.ACFCI('AR(1)'!$E$8:$E$506,1,$I84,0.05,0)</f>
        <v>-0.19318660833318207</v>
      </c>
      <c r="M84" s="19">
        <f>_xll.PACF('AR(1)'!$E$8:$E$506,1,$I84)</f>
        <v>-3.1840329695992202E-3</v>
      </c>
      <c r="N84" s="19">
        <f>_xll.PACFCI('AR(1)'!$E$8:$E$506,1,$I84,0.05,1)</f>
        <v>8.7740038009611679E-2</v>
      </c>
      <c r="O84" s="19">
        <f>_xll.PACFCI('AR(1)'!$E$8:$E$506,1,$I84,0.05,0)</f>
        <v>-8.7740038009611679E-2</v>
      </c>
    </row>
    <row r="85" spans="1:15" x14ac:dyDescent="0.25">
      <c r="A85">
        <v>7.2817163609729299E-2</v>
      </c>
      <c r="B85">
        <f t="shared" si="5"/>
        <v>-1.4551261995286353</v>
      </c>
      <c r="C85">
        <f t="shared" si="6"/>
        <v>-7.2756309976431774E-2</v>
      </c>
      <c r="D85">
        <f t="shared" si="7"/>
        <v>-0.1177623276598553</v>
      </c>
      <c r="E85">
        <f t="shared" si="8"/>
        <v>-0.11973202423716972</v>
      </c>
    </row>
    <row r="86" spans="1:15" x14ac:dyDescent="0.25">
      <c r="A86">
        <v>0.28678243354594563</v>
      </c>
      <c r="B86">
        <f t="shared" si="5"/>
        <v>-0.56280912343464984</v>
      </c>
      <c r="C86">
        <f t="shared" si="6"/>
        <v>-2.8140456171732494E-2</v>
      </c>
      <c r="D86">
        <f t="shared" si="7"/>
        <v>-0.12235031829961673</v>
      </c>
      <c r="E86">
        <f t="shared" si="8"/>
        <v>-0.12917577552338805</v>
      </c>
    </row>
    <row r="87" spans="1:15" x14ac:dyDescent="0.25">
      <c r="A87">
        <v>0.60478530228583638</v>
      </c>
      <c r="B87">
        <f t="shared" si="5"/>
        <v>0.26575306103679064</v>
      </c>
      <c r="C87">
        <f t="shared" si="6"/>
        <v>1.3287653051839533E-2</v>
      </c>
      <c r="D87">
        <f t="shared" si="7"/>
        <v>-8.4592601587853866E-2</v>
      </c>
      <c r="E87">
        <f t="shared" si="8"/>
        <v>-9.0997342495492739E-2</v>
      </c>
    </row>
    <row r="88" spans="1:15" x14ac:dyDescent="0.25">
      <c r="A88">
        <v>0.64760277108066044</v>
      </c>
      <c r="B88">
        <f t="shared" si="5"/>
        <v>0.37885646027304337</v>
      </c>
      <c r="C88">
        <f t="shared" si="6"/>
        <v>1.8942823013652171E-2</v>
      </c>
      <c r="D88">
        <f t="shared" si="7"/>
        <v>-4.8731258256630924E-2</v>
      </c>
      <c r="E88">
        <f t="shared" si="8"/>
        <v>-5.003720767995249E-2</v>
      </c>
    </row>
    <row r="89" spans="1:15" x14ac:dyDescent="0.25">
      <c r="A89">
        <v>0.39951780755027927</v>
      </c>
      <c r="B89">
        <f t="shared" si="5"/>
        <v>-0.25459539651333224</v>
      </c>
      <c r="C89">
        <f t="shared" si="6"/>
        <v>-1.2729769825666613E-2</v>
      </c>
      <c r="D89">
        <f t="shared" si="7"/>
        <v>-5.1714776430971353E-2</v>
      </c>
      <c r="E89">
        <f t="shared" si="8"/>
        <v>-4.8663522488074581E-2</v>
      </c>
    </row>
    <row r="90" spans="1:15" x14ac:dyDescent="0.25">
      <c r="A90">
        <v>0.39075899533066805</v>
      </c>
      <c r="B90">
        <f t="shared" si="5"/>
        <v>-0.27734137730692904</v>
      </c>
      <c r="C90">
        <f t="shared" si="6"/>
        <v>-1.3867068865346452E-2</v>
      </c>
      <c r="D90">
        <f t="shared" si="7"/>
        <v>-5.5238890010123533E-2</v>
      </c>
      <c r="E90">
        <f t="shared" si="8"/>
        <v>-5.2660518336618327E-2</v>
      </c>
    </row>
    <row r="91" spans="1:15" x14ac:dyDescent="0.25">
      <c r="A91">
        <v>0.51145970030823695</v>
      </c>
      <c r="B91">
        <f t="shared" si="5"/>
        <v>2.872916032777037E-2</v>
      </c>
      <c r="C91">
        <f t="shared" si="6"/>
        <v>1.4364580163885186E-3</v>
      </c>
      <c r="D91">
        <f t="shared" si="7"/>
        <v>-4.2754653991710315E-2</v>
      </c>
      <c r="E91">
        <f t="shared" si="8"/>
        <v>-4.1091656237760517E-2</v>
      </c>
    </row>
    <row r="92" spans="1:15" x14ac:dyDescent="0.25">
      <c r="A92">
        <v>0.85976744895779289</v>
      </c>
      <c r="B92">
        <f t="shared" si="5"/>
        <v>1.0792751168297392</v>
      </c>
      <c r="C92">
        <f t="shared" si="6"/>
        <v>5.3963755841486966E-2</v>
      </c>
      <c r="D92">
        <f t="shared" si="7"/>
        <v>1.9760032648118715E-2</v>
      </c>
      <c r="E92">
        <f t="shared" si="8"/>
        <v>2.2247317061164333E-2</v>
      </c>
    </row>
    <row r="93" spans="1:15" x14ac:dyDescent="0.25">
      <c r="A93">
        <v>0.20270393993957336</v>
      </c>
      <c r="B93">
        <f t="shared" si="5"/>
        <v>-0.83200188613510362</v>
      </c>
      <c r="C93">
        <f t="shared" si="6"/>
        <v>-4.1600094306755181E-2</v>
      </c>
      <c r="D93">
        <f t="shared" si="7"/>
        <v>-2.5792068188260207E-2</v>
      </c>
      <c r="E93">
        <f t="shared" si="8"/>
        <v>-1.7468343327931228E-2</v>
      </c>
    </row>
    <row r="94" spans="1:15" x14ac:dyDescent="0.25">
      <c r="A94">
        <v>0.95306253242591632</v>
      </c>
      <c r="B94">
        <f t="shared" si="5"/>
        <v>1.6753022962622557</v>
      </c>
      <c r="C94">
        <f t="shared" si="6"/>
        <v>8.3765114813112787E-2</v>
      </c>
      <c r="D94">
        <f t="shared" si="7"/>
        <v>6.3131460262504616E-2</v>
      </c>
      <c r="E94">
        <f t="shared" si="8"/>
        <v>6.5818874111858244E-2</v>
      </c>
    </row>
    <row r="95" spans="1:15" x14ac:dyDescent="0.25">
      <c r="A95">
        <v>3.5828730124820705E-2</v>
      </c>
      <c r="B95">
        <f t="shared" si="5"/>
        <v>-1.801288241188318</v>
      </c>
      <c r="C95">
        <f t="shared" si="6"/>
        <v>-9.0064412059415899E-2</v>
      </c>
      <c r="D95">
        <f t="shared" si="7"/>
        <v>-3.9559243849412201E-2</v>
      </c>
      <c r="E95">
        <f t="shared" si="8"/>
        <v>-2.9080591025950356E-2</v>
      </c>
    </row>
    <row r="96" spans="1:15" x14ac:dyDescent="0.25">
      <c r="A96">
        <v>0.27191991943113497</v>
      </c>
      <c r="B96">
        <f t="shared" si="5"/>
        <v>-0.60701668576149936</v>
      </c>
      <c r="C96">
        <f t="shared" si="6"/>
        <v>-3.035083428807497E-2</v>
      </c>
      <c r="D96">
        <f t="shared" si="7"/>
        <v>-6.1998229367604726E-2</v>
      </c>
      <c r="E96">
        <f t="shared" si="8"/>
        <v>-6.3105253622616125E-2</v>
      </c>
    </row>
    <row r="97" spans="1:5" x14ac:dyDescent="0.25">
      <c r="A97">
        <v>0.15280617694631793</v>
      </c>
      <c r="B97">
        <f t="shared" si="5"/>
        <v>-1.0244720753447043</v>
      </c>
      <c r="C97">
        <f t="shared" si="6"/>
        <v>-5.1223603767235219E-2</v>
      </c>
      <c r="D97">
        <f t="shared" si="7"/>
        <v>-0.100822187261319</v>
      </c>
      <c r="E97">
        <f t="shared" si="8"/>
        <v>-0.1051102729249947</v>
      </c>
    </row>
    <row r="98" spans="1:5" x14ac:dyDescent="0.25">
      <c r="A98">
        <v>0.11529892880031739</v>
      </c>
      <c r="B98">
        <f t="shared" si="5"/>
        <v>-1.1988202222575446</v>
      </c>
      <c r="C98">
        <f t="shared" si="6"/>
        <v>-5.9941011112877231E-2</v>
      </c>
      <c r="D98">
        <f t="shared" si="7"/>
        <v>-0.14059876092193244</v>
      </c>
      <c r="E98">
        <f t="shared" si="8"/>
        <v>-0.14822973138311085</v>
      </c>
    </row>
    <row r="99" spans="1:5" x14ac:dyDescent="0.25">
      <c r="A99">
        <v>0.79457991271706285</v>
      </c>
      <c r="B99">
        <f t="shared" si="5"/>
        <v>0.82241600290530059</v>
      </c>
      <c r="C99">
        <f t="shared" si="6"/>
        <v>4.1120800145265035E-2</v>
      </c>
      <c r="D99">
        <f t="shared" si="7"/>
        <v>-7.1358208592280925E-2</v>
      </c>
      <c r="E99">
        <f t="shared" si="8"/>
        <v>-8.1774930807035268E-2</v>
      </c>
    </row>
    <row r="100" spans="1:5" x14ac:dyDescent="0.25">
      <c r="A100">
        <v>0.40974150822473832</v>
      </c>
      <c r="B100">
        <f t="shared" si="5"/>
        <v>-0.2282099629801374</v>
      </c>
      <c r="C100">
        <f t="shared" si="6"/>
        <v>-1.1410498149006871E-2</v>
      </c>
      <c r="D100">
        <f t="shared" si="7"/>
        <v>-6.8497065022831607E-2</v>
      </c>
      <c r="E100">
        <f t="shared" si="8"/>
        <v>-7.0184962737027526E-2</v>
      </c>
    </row>
    <row r="101" spans="1:5" x14ac:dyDescent="0.25">
      <c r="A101">
        <v>4.6296578875087743E-2</v>
      </c>
      <c r="B101">
        <f t="shared" si="5"/>
        <v>-1.6818746063522676</v>
      </c>
      <c r="C101">
        <f t="shared" si="6"/>
        <v>-8.4093730317613385E-2</v>
      </c>
      <c r="D101">
        <f t="shared" si="7"/>
        <v>-0.13889138233587867</v>
      </c>
      <c r="E101">
        <f t="shared" si="8"/>
        <v>-0.13908270370023462</v>
      </c>
    </row>
    <row r="102" spans="1:5" x14ac:dyDescent="0.25">
      <c r="A102">
        <v>0.86751915036469618</v>
      </c>
      <c r="B102">
        <f t="shared" si="5"/>
        <v>1.1147403624568366</v>
      </c>
      <c r="C102">
        <f t="shared" si="6"/>
        <v>5.5737018122841833E-2</v>
      </c>
      <c r="D102">
        <f t="shared" si="7"/>
        <v>-5.5376087745861099E-2</v>
      </c>
      <c r="E102">
        <f t="shared" si="8"/>
        <v>-6.2418918933666578E-2</v>
      </c>
    </row>
    <row r="103" spans="1:5" x14ac:dyDescent="0.25">
      <c r="A103">
        <v>0.17947935422833949</v>
      </c>
      <c r="B103">
        <f t="shared" si="5"/>
        <v>-0.91735106139954992</v>
      </c>
      <c r="C103">
        <f t="shared" si="6"/>
        <v>-4.5867553069977501E-2</v>
      </c>
      <c r="D103">
        <f t="shared" si="7"/>
        <v>-9.0168423266666381E-2</v>
      </c>
      <c r="E103">
        <f t="shared" si="8"/>
        <v>-8.8136309740253965E-2</v>
      </c>
    </row>
    <row r="104" spans="1:5" x14ac:dyDescent="0.25">
      <c r="A104">
        <v>0.51207007049775688</v>
      </c>
      <c r="B104">
        <f t="shared" si="5"/>
        <v>3.0259797276388212E-2</v>
      </c>
      <c r="C104">
        <f t="shared" si="6"/>
        <v>1.5129898638194107E-3</v>
      </c>
      <c r="D104">
        <f t="shared" si="7"/>
        <v>-7.0621748749513699E-2</v>
      </c>
      <c r="E104">
        <f t="shared" si="8"/>
        <v>-7.1567797009042505E-2</v>
      </c>
    </row>
    <row r="105" spans="1:5" x14ac:dyDescent="0.25">
      <c r="A105">
        <v>0.4230475783562731</v>
      </c>
      <c r="B105">
        <f t="shared" si="5"/>
        <v>-0.19410309697320791</v>
      </c>
      <c r="C105">
        <f t="shared" si="6"/>
        <v>-9.705154848660396E-3</v>
      </c>
      <c r="D105">
        <f t="shared" si="7"/>
        <v>-6.6202553848271353E-2</v>
      </c>
      <c r="E105">
        <f t="shared" si="8"/>
        <v>-6.530254118277326E-2</v>
      </c>
    </row>
    <row r="106" spans="1:5" x14ac:dyDescent="0.25">
      <c r="A106">
        <v>0.32099368266853845</v>
      </c>
      <c r="B106">
        <f t="shared" si="5"/>
        <v>-0.46492192995226622</v>
      </c>
      <c r="C106">
        <f t="shared" si="6"/>
        <v>-2.3246096497613312E-2</v>
      </c>
      <c r="D106">
        <f t="shared" si="7"/>
        <v>-7.6208139576230405E-2</v>
      </c>
      <c r="E106">
        <f t="shared" si="8"/>
        <v>-7.4861603861204995E-2</v>
      </c>
    </row>
    <row r="107" spans="1:5" x14ac:dyDescent="0.25">
      <c r="A107">
        <v>0.16364024781029696</v>
      </c>
      <c r="B107">
        <f t="shared" si="5"/>
        <v>-0.97960629659331999</v>
      </c>
      <c r="C107">
        <f t="shared" si="6"/>
        <v>-4.8980314829666E-2</v>
      </c>
      <c r="D107">
        <f t="shared" si="7"/>
        <v>-0.10994682649065032</v>
      </c>
      <c r="E107">
        <f t="shared" si="8"/>
        <v>-0.10982550418647316</v>
      </c>
    </row>
    <row r="108" spans="1:5" x14ac:dyDescent="0.25">
      <c r="A108">
        <v>0.23850215155491805</v>
      </c>
      <c r="B108">
        <f t="shared" si="5"/>
        <v>-0.7111289961649393</v>
      </c>
      <c r="C108">
        <f t="shared" si="6"/>
        <v>-3.5556449808246966E-2</v>
      </c>
      <c r="D108">
        <f t="shared" si="7"/>
        <v>-0.12351391100076722</v>
      </c>
      <c r="E108">
        <f t="shared" si="8"/>
        <v>-0.12691324318995231</v>
      </c>
    </row>
    <row r="109" spans="1:5" x14ac:dyDescent="0.25">
      <c r="A109">
        <v>6.8300424207281718E-2</v>
      </c>
      <c r="B109">
        <f t="shared" si="5"/>
        <v>-1.488569195271225</v>
      </c>
      <c r="C109">
        <f t="shared" si="6"/>
        <v>-7.4428459763561258E-2</v>
      </c>
      <c r="D109">
        <f t="shared" si="7"/>
        <v>-0.17323958856417504</v>
      </c>
      <c r="E109">
        <f t="shared" si="8"/>
        <v>-0.17766782821587102</v>
      </c>
    </row>
    <row r="110" spans="1:5" x14ac:dyDescent="0.25">
      <c r="A110">
        <v>0.3273720511490219</v>
      </c>
      <c r="B110">
        <f t="shared" si="5"/>
        <v>-0.44718138284681863</v>
      </c>
      <c r="C110">
        <f t="shared" si="6"/>
        <v>-2.2359069142340933E-2</v>
      </c>
      <c r="D110">
        <f t="shared" si="7"/>
        <v>-0.16095073999368095</v>
      </c>
      <c r="E110">
        <f t="shared" si="8"/>
        <v>-0.16956879021762963</v>
      </c>
    </row>
    <row r="111" spans="1:5" x14ac:dyDescent="0.25">
      <c r="A111">
        <v>6.979583117160558E-2</v>
      </c>
      <c r="B111">
        <f t="shared" si="5"/>
        <v>-1.4773133452487739</v>
      </c>
      <c r="C111">
        <f t="shared" si="6"/>
        <v>-7.3865667262438692E-2</v>
      </c>
      <c r="D111">
        <f t="shared" si="7"/>
        <v>-0.20262625925738348</v>
      </c>
      <c r="E111">
        <f t="shared" si="8"/>
        <v>-0.20871079563671824</v>
      </c>
    </row>
    <row r="112" spans="1:5" x14ac:dyDescent="0.25">
      <c r="A112">
        <v>0.48841822565385906</v>
      </c>
      <c r="B112">
        <f t="shared" si="5"/>
        <v>-2.9035282218142482E-2</v>
      </c>
      <c r="C112">
        <f t="shared" si="6"/>
        <v>-1.4517641109071241E-3</v>
      </c>
      <c r="D112">
        <f t="shared" si="7"/>
        <v>-0.16355277151681391</v>
      </c>
      <c r="E112">
        <f t="shared" si="8"/>
        <v>-0.17233460116219057</v>
      </c>
    </row>
    <row r="113" spans="1:5" x14ac:dyDescent="0.25">
      <c r="A113">
        <v>0.18103579821161533</v>
      </c>
      <c r="B113">
        <f t="shared" si="5"/>
        <v>-0.91142479066477033</v>
      </c>
      <c r="C113">
        <f t="shared" si="6"/>
        <v>-4.5571239533238522E-2</v>
      </c>
      <c r="D113">
        <f t="shared" si="7"/>
        <v>-0.17641345674668965</v>
      </c>
      <c r="E113">
        <f t="shared" si="8"/>
        <v>-0.17980130101553823</v>
      </c>
    </row>
    <row r="114" spans="1:5" x14ac:dyDescent="0.25">
      <c r="A114">
        <v>9.9063081759086888E-2</v>
      </c>
      <c r="B114">
        <f t="shared" si="5"/>
        <v>-1.286908553792897</v>
      </c>
      <c r="C114">
        <f t="shared" si="6"/>
        <v>-6.4345427689644852E-2</v>
      </c>
      <c r="D114">
        <f t="shared" si="7"/>
        <v>-0.20547619308699658</v>
      </c>
      <c r="E114">
        <f t="shared" si="8"/>
        <v>-0.20893313848741019</v>
      </c>
    </row>
    <row r="115" spans="1:5" x14ac:dyDescent="0.25">
      <c r="A115">
        <v>0.33329264198736536</v>
      </c>
      <c r="B115">
        <f t="shared" si="5"/>
        <v>-0.43083921445508205</v>
      </c>
      <c r="C115">
        <f t="shared" si="6"/>
        <v>-2.1541960722754105E-2</v>
      </c>
      <c r="D115">
        <f t="shared" si="7"/>
        <v>-0.18592291519235138</v>
      </c>
      <c r="E115">
        <f t="shared" si="8"/>
        <v>-0.19160165525986944</v>
      </c>
    </row>
    <row r="116" spans="1:5" x14ac:dyDescent="0.25">
      <c r="A116">
        <v>0.23746452223273415</v>
      </c>
      <c r="B116">
        <f t="shared" si="5"/>
        <v>-0.7144822236004913</v>
      </c>
      <c r="C116">
        <f t="shared" si="6"/>
        <v>-3.5724111180024568E-2</v>
      </c>
      <c r="D116">
        <f t="shared" si="7"/>
        <v>-0.18446244333390566</v>
      </c>
      <c r="E116">
        <f t="shared" si="8"/>
        <v>-0.18727228706516605</v>
      </c>
    </row>
    <row r="117" spans="1:5" x14ac:dyDescent="0.25">
      <c r="A117">
        <v>0.488967558824427</v>
      </c>
      <c r="B117">
        <f t="shared" si="5"/>
        <v>-2.7657754724015379E-2</v>
      </c>
      <c r="C117">
        <f t="shared" si="6"/>
        <v>-1.3828877362007689E-3</v>
      </c>
      <c r="D117">
        <f t="shared" si="7"/>
        <v>-0.14895284240332529</v>
      </c>
      <c r="E117">
        <f t="shared" si="8"/>
        <v>-0.15076778056886325</v>
      </c>
    </row>
    <row r="118" spans="1:5" x14ac:dyDescent="0.25">
      <c r="A118">
        <v>0.98843348490859706</v>
      </c>
      <c r="B118">
        <f t="shared" si="5"/>
        <v>2.2712304635820342</v>
      </c>
      <c r="C118">
        <f t="shared" si="6"/>
        <v>0.11356152317910172</v>
      </c>
      <c r="D118">
        <f t="shared" si="7"/>
        <v>-5.6007507435585219E-3</v>
      </c>
      <c r="E118">
        <f t="shared" si="8"/>
        <v>-3.4022506263586168E-3</v>
      </c>
    </row>
    <row r="119" spans="1:5" x14ac:dyDescent="0.25">
      <c r="A119">
        <v>0.79030732139042326</v>
      </c>
      <c r="B119">
        <f t="shared" si="5"/>
        <v>0.80748804886774816</v>
      </c>
      <c r="C119">
        <f t="shared" si="6"/>
        <v>4.0374402443387414E-2</v>
      </c>
      <c r="D119">
        <f t="shared" si="7"/>
        <v>3.5893801848540595E-2</v>
      </c>
      <c r="E119">
        <f t="shared" si="8"/>
        <v>5.238915493655099E-2</v>
      </c>
    </row>
    <row r="120" spans="1:5" x14ac:dyDescent="0.25">
      <c r="A120">
        <v>0.79802850428785055</v>
      </c>
      <c r="B120">
        <f t="shared" si="5"/>
        <v>0.83459994804382798</v>
      </c>
      <c r="C120">
        <f t="shared" si="6"/>
        <v>4.1729997402191403E-2</v>
      </c>
      <c r="D120">
        <f t="shared" si="7"/>
        <v>7.044503888102388E-2</v>
      </c>
      <c r="E120">
        <f t="shared" si="8"/>
        <v>8.9220461907723161E-2</v>
      </c>
    </row>
    <row r="121" spans="1:5" x14ac:dyDescent="0.25">
      <c r="A121">
        <v>9.2684713278603476E-2</v>
      </c>
      <c r="B121">
        <f t="shared" si="5"/>
        <v>-1.3244024343313563</v>
      </c>
      <c r="C121">
        <f t="shared" si="6"/>
        <v>-6.6220121716567812E-2</v>
      </c>
      <c r="D121">
        <f t="shared" si="7"/>
        <v>-9.8640906117487062E-3</v>
      </c>
      <c r="E121">
        <f t="shared" si="8"/>
        <v>8.8393785067279323E-3</v>
      </c>
    </row>
    <row r="122" spans="1:5" x14ac:dyDescent="0.25">
      <c r="A122">
        <v>8.0904568620868561E-2</v>
      </c>
      <c r="B122">
        <f t="shared" si="5"/>
        <v>-1.3990128248995404</v>
      </c>
      <c r="C122">
        <f t="shared" si="6"/>
        <v>-6.9950641244977019E-2</v>
      </c>
      <c r="D122">
        <f t="shared" si="7"/>
        <v>-7.7841913734375989E-2</v>
      </c>
      <c r="E122">
        <f t="shared" si="8"/>
        <v>-7.0917246779694187E-2</v>
      </c>
    </row>
    <row r="123" spans="1:5" x14ac:dyDescent="0.25">
      <c r="A123">
        <v>0.52259895626697594</v>
      </c>
      <c r="B123">
        <f t="shared" si="5"/>
        <v>5.6677512717738666E-2</v>
      </c>
      <c r="C123">
        <f t="shared" si="6"/>
        <v>2.8338756358869334E-3</v>
      </c>
      <c r="D123">
        <f t="shared" si="7"/>
        <v>-5.9439655351613864E-2</v>
      </c>
      <c r="E123">
        <f t="shared" si="8"/>
        <v>-6.1875584316510635E-2</v>
      </c>
    </row>
    <row r="124" spans="1:5" x14ac:dyDescent="0.25">
      <c r="A124">
        <v>0.40955839716788234</v>
      </c>
      <c r="B124">
        <f t="shared" si="5"/>
        <v>-0.22868108873693549</v>
      </c>
      <c r="C124">
        <f t="shared" si="6"/>
        <v>-1.1434054436846775E-2</v>
      </c>
      <c r="D124">
        <f t="shared" si="7"/>
        <v>-5.8985778718137864E-2</v>
      </c>
      <c r="E124">
        <f t="shared" si="8"/>
        <v>-6.0030355643736925E-2</v>
      </c>
    </row>
    <row r="125" spans="1:5" x14ac:dyDescent="0.25">
      <c r="A125">
        <v>0.31913205359050262</v>
      </c>
      <c r="B125">
        <f t="shared" si="5"/>
        <v>-0.47012724896094721</v>
      </c>
      <c r="C125">
        <f t="shared" si="6"/>
        <v>-2.3506362448047362E-2</v>
      </c>
      <c r="D125">
        <f t="shared" si="7"/>
        <v>-7.0694985422557657E-2</v>
      </c>
      <c r="E125">
        <f t="shared" si="8"/>
        <v>-7.1346124095759536E-2</v>
      </c>
    </row>
    <row r="126" spans="1:5" x14ac:dyDescent="0.25">
      <c r="A126">
        <v>0.75942258980071409</v>
      </c>
      <c r="B126">
        <f t="shared" si="5"/>
        <v>0.70444639727420222</v>
      </c>
      <c r="C126">
        <f t="shared" si="6"/>
        <v>3.5222319863710112E-2</v>
      </c>
      <c r="D126">
        <f t="shared" si="7"/>
        <v>-2.1333668474336015E-2</v>
      </c>
      <c r="E126">
        <f t="shared" si="8"/>
        <v>-2.2986156258099775E-2</v>
      </c>
    </row>
    <row r="127" spans="1:5" x14ac:dyDescent="0.25">
      <c r="A127">
        <v>0.79039887691885125</v>
      </c>
      <c r="B127">
        <f t="shared" si="5"/>
        <v>0.80780604240711229</v>
      </c>
      <c r="C127">
        <f t="shared" si="6"/>
        <v>4.0390302120355617E-2</v>
      </c>
      <c r="D127">
        <f t="shared" si="7"/>
        <v>2.3323367340886806E-2</v>
      </c>
      <c r="E127">
        <f t="shared" si="8"/>
        <v>2.6837373897641775E-2</v>
      </c>
    </row>
    <row r="128" spans="1:5" x14ac:dyDescent="0.25">
      <c r="A128">
        <v>0.56544694357127601</v>
      </c>
      <c r="B128">
        <f t="shared" si="5"/>
        <v>0.16479401769004021</v>
      </c>
      <c r="C128">
        <f t="shared" si="6"/>
        <v>8.2397008845020107E-3</v>
      </c>
      <c r="D128">
        <f t="shared" si="7"/>
        <v>2.6898394757211459E-2</v>
      </c>
      <c r="E128">
        <f t="shared" si="8"/>
        <v>3.4691953018189586E-2</v>
      </c>
    </row>
    <row r="129" spans="1:5" x14ac:dyDescent="0.25">
      <c r="A129">
        <v>0.36640522476882231</v>
      </c>
      <c r="B129">
        <f t="shared" si="5"/>
        <v>-0.34138940579452925</v>
      </c>
      <c r="C129">
        <f t="shared" si="6"/>
        <v>-1.7069470289726465E-2</v>
      </c>
      <c r="D129">
        <f t="shared" si="7"/>
        <v>4.4492455160427026E-3</v>
      </c>
      <c r="E129">
        <f t="shared" si="8"/>
        <v>1.1469550036879987E-2</v>
      </c>
    </row>
    <row r="130" spans="1:5" x14ac:dyDescent="0.25">
      <c r="A130">
        <v>0.89513840144047363</v>
      </c>
      <c r="B130">
        <f t="shared" si="5"/>
        <v>1.2543269364286627</v>
      </c>
      <c r="C130">
        <f t="shared" si="6"/>
        <v>6.2716346821433136E-2</v>
      </c>
      <c r="D130">
        <f t="shared" si="7"/>
        <v>6.6275743234267298E-2</v>
      </c>
      <c r="E130">
        <f t="shared" si="8"/>
        <v>6.9569746552806178E-2</v>
      </c>
    </row>
    <row r="131" spans="1:5" x14ac:dyDescent="0.25">
      <c r="A131">
        <v>8.4047975096896266E-2</v>
      </c>
      <c r="B131">
        <f t="shared" si="5"/>
        <v>-1.3783477400484161</v>
      </c>
      <c r="C131">
        <f t="shared" si="6"/>
        <v>-6.891738700242081E-2</v>
      </c>
      <c r="D131">
        <f t="shared" si="7"/>
        <v>-1.5896792415006966E-2</v>
      </c>
      <c r="E131">
        <f t="shared" si="8"/>
        <v>-7.4515701085832433E-3</v>
      </c>
    </row>
    <row r="132" spans="1:5" x14ac:dyDescent="0.25">
      <c r="A132">
        <v>0.98239082003234957</v>
      </c>
      <c r="B132">
        <f t="shared" si="5"/>
        <v>2.1058387689160116</v>
      </c>
      <c r="C132">
        <f t="shared" si="6"/>
        <v>0.10529193844580059</v>
      </c>
      <c r="D132">
        <f t="shared" si="7"/>
        <v>9.2574504513795022E-2</v>
      </c>
      <c r="E132">
        <f t="shared" si="8"/>
        <v>9.162855069279506E-2</v>
      </c>
    </row>
    <row r="133" spans="1:5" x14ac:dyDescent="0.25">
      <c r="A133">
        <v>2.0477919858394117E-2</v>
      </c>
      <c r="B133">
        <f t="shared" si="5"/>
        <v>-2.0439767940609985</v>
      </c>
      <c r="C133">
        <f t="shared" si="6"/>
        <v>-0.10219883970304994</v>
      </c>
      <c r="D133">
        <f t="shared" si="7"/>
        <v>-2.8139236092013922E-2</v>
      </c>
      <c r="E133">
        <f t="shared" si="8"/>
        <v>-1.8987987068676063E-2</v>
      </c>
    </row>
    <row r="134" spans="1:5" x14ac:dyDescent="0.25">
      <c r="A134">
        <v>0.82180242316965235</v>
      </c>
      <c r="B134">
        <f t="shared" si="5"/>
        <v>0.92225581853699512</v>
      </c>
      <c r="C134">
        <f t="shared" si="6"/>
        <v>4.6112790926849757E-2</v>
      </c>
      <c r="D134">
        <f t="shared" si="7"/>
        <v>2.3601402053238619E-2</v>
      </c>
      <c r="E134">
        <f t="shared" si="8"/>
        <v>1.9860747495761794E-2</v>
      </c>
    </row>
    <row r="135" spans="1:5" x14ac:dyDescent="0.25">
      <c r="A135">
        <v>0.82665486617633599</v>
      </c>
      <c r="B135">
        <f t="shared" si="5"/>
        <v>0.94102847386778821</v>
      </c>
      <c r="C135">
        <f t="shared" si="6"/>
        <v>4.705142369338941E-2</v>
      </c>
      <c r="D135">
        <f t="shared" si="7"/>
        <v>6.5932545335980308E-2</v>
      </c>
      <c r="E135">
        <f t="shared" si="8"/>
        <v>6.6824895146442631E-2</v>
      </c>
    </row>
    <row r="136" spans="1:5" x14ac:dyDescent="0.25">
      <c r="A136">
        <v>0.61845759453108307</v>
      </c>
      <c r="B136">
        <f t="shared" ref="B136:B199" si="9">_xlfn.NORM.S.INV(A136)</f>
        <v>0.30143237372461712</v>
      </c>
      <c r="C136">
        <f t="shared" ref="C136:C199" si="10">B136*$B$2</f>
        <v>1.5071618686230857E-2</v>
      </c>
      <c r="D136">
        <f t="shared" ref="D136:D199" si="11">$D$1+$D$3*D135+C136</f>
        <v>6.78176549550151E-2</v>
      </c>
      <c r="E136">
        <f t="shared" si="8"/>
        <v>7.3227949568453035E-2</v>
      </c>
    </row>
    <row r="137" spans="1:5" x14ac:dyDescent="0.25">
      <c r="A137">
        <v>0.22586748863185521</v>
      </c>
      <c r="B137">
        <f t="shared" si="9"/>
        <v>-0.75252570552946585</v>
      </c>
      <c r="C137">
        <f t="shared" si="10"/>
        <v>-3.7626285276473298E-2</v>
      </c>
      <c r="D137">
        <f t="shared" si="11"/>
        <v>1.6627838687538782E-2</v>
      </c>
      <c r="E137">
        <f t="shared" si="8"/>
        <v>2.1596379820490168E-2</v>
      </c>
    </row>
    <row r="138" spans="1:5" x14ac:dyDescent="0.25">
      <c r="A138">
        <v>0.74953459273049106</v>
      </c>
      <c r="B138">
        <f t="shared" si="9"/>
        <v>0.67302589869509766</v>
      </c>
      <c r="C138">
        <f t="shared" si="10"/>
        <v>3.3651294934754883E-2</v>
      </c>
      <c r="D138">
        <f t="shared" si="11"/>
        <v>4.6953565884785907E-2</v>
      </c>
      <c r="E138">
        <f t="shared" ref="E138:E201" si="12">$E$1+$C138+$E$3*E137+$E$4*E136</f>
        <v>4.5765241816350728E-2</v>
      </c>
    </row>
    <row r="139" spans="1:5" x14ac:dyDescent="0.25">
      <c r="A139">
        <v>0.75753044221320232</v>
      </c>
      <c r="B139">
        <f t="shared" si="9"/>
        <v>0.69838074378535464</v>
      </c>
      <c r="C139">
        <f t="shared" si="10"/>
        <v>3.4919037189267733E-2</v>
      </c>
      <c r="D139">
        <f t="shared" si="11"/>
        <v>7.248188989709646E-2</v>
      </c>
      <c r="E139">
        <f t="shared" si="12"/>
        <v>7.3948116841934364E-2</v>
      </c>
    </row>
    <row r="140" spans="1:5" x14ac:dyDescent="0.25">
      <c r="A140">
        <v>0.64656514175847657</v>
      </c>
      <c r="B140">
        <f t="shared" si="9"/>
        <v>0.37606346264859314</v>
      </c>
      <c r="C140">
        <f t="shared" si="10"/>
        <v>1.8803173132429657E-2</v>
      </c>
      <c r="D140">
        <f t="shared" si="11"/>
        <v>7.6788685050106831E-2</v>
      </c>
      <c r="E140">
        <f t="shared" si="12"/>
        <v>8.0779954108535515E-2</v>
      </c>
    </row>
    <row r="141" spans="1:5" x14ac:dyDescent="0.25">
      <c r="A141">
        <v>0.79067354350413521</v>
      </c>
      <c r="B141">
        <f t="shared" si="9"/>
        <v>0.8087605135595779</v>
      </c>
      <c r="C141">
        <f t="shared" si="10"/>
        <v>4.0438025677978898E-2</v>
      </c>
      <c r="D141">
        <f t="shared" si="11"/>
        <v>0.10186897371806436</v>
      </c>
      <c r="E141">
        <f t="shared" si="12"/>
        <v>0.10574517269146742</v>
      </c>
    </row>
    <row r="142" spans="1:5" x14ac:dyDescent="0.25">
      <c r="A142">
        <v>0.77404095583971677</v>
      </c>
      <c r="B142">
        <f t="shared" si="9"/>
        <v>0.75222113061808771</v>
      </c>
      <c r="C142">
        <f t="shared" si="10"/>
        <v>3.7611056530904387E-2</v>
      </c>
      <c r="D142">
        <f t="shared" si="11"/>
        <v>0.11910623550535587</v>
      </c>
      <c r="E142">
        <f t="shared" si="12"/>
        <v>0.12470371654237153</v>
      </c>
    </row>
    <row r="143" spans="1:5" x14ac:dyDescent="0.25">
      <c r="A143">
        <v>0.52940458388012335</v>
      </c>
      <c r="B143">
        <f t="shared" si="9"/>
        <v>7.3773225087191321E-2</v>
      </c>
      <c r="C143">
        <f t="shared" si="10"/>
        <v>3.6886612543595662E-3</v>
      </c>
      <c r="D143">
        <f t="shared" si="11"/>
        <v>9.8973649658644275E-2</v>
      </c>
      <c r="E143">
        <f t="shared" si="12"/>
        <v>0.10534748887334722</v>
      </c>
    </row>
    <row r="144" spans="1:5" x14ac:dyDescent="0.25">
      <c r="A144">
        <v>0.78884243293557543</v>
      </c>
      <c r="B144">
        <f t="shared" si="9"/>
        <v>0.80241120409239797</v>
      </c>
      <c r="C144">
        <f t="shared" si="10"/>
        <v>4.0120560204619904E-2</v>
      </c>
      <c r="D144">
        <f t="shared" si="11"/>
        <v>0.11929947993153533</v>
      </c>
      <c r="E144">
        <f t="shared" si="12"/>
        <v>0.12246292853639525</v>
      </c>
    </row>
    <row r="145" spans="1:5" x14ac:dyDescent="0.25">
      <c r="A145">
        <v>7.7211828974272896E-3</v>
      </c>
      <c r="B145">
        <f t="shared" si="9"/>
        <v>-2.4218348721650429</v>
      </c>
      <c r="C145">
        <f t="shared" si="10"/>
        <v>-0.12109174360825214</v>
      </c>
      <c r="D145">
        <f t="shared" si="11"/>
        <v>-2.5652159663023866E-2</v>
      </c>
      <c r="E145">
        <f t="shared" si="12"/>
        <v>-2.1409856812831148E-2</v>
      </c>
    </row>
    <row r="146" spans="1:5" x14ac:dyDescent="0.25">
      <c r="A146">
        <v>0.13815729239783928</v>
      </c>
      <c r="B146">
        <f t="shared" si="9"/>
        <v>-1.088635660098723</v>
      </c>
      <c r="C146">
        <f t="shared" si="10"/>
        <v>-5.4431783004936153E-2</v>
      </c>
      <c r="D146">
        <f t="shared" si="11"/>
        <v>-7.495351073535525E-2</v>
      </c>
      <c r="E146">
        <f t="shared" si="12"/>
        <v>-8.5946946990123715E-2</v>
      </c>
    </row>
    <row r="147" spans="1:5" x14ac:dyDescent="0.25">
      <c r="A147">
        <v>0.54908902249214153</v>
      </c>
      <c r="B147">
        <f t="shared" si="9"/>
        <v>0.12336009527832401</v>
      </c>
      <c r="C147">
        <f t="shared" si="10"/>
        <v>6.1680047639162006E-3</v>
      </c>
      <c r="D147">
        <f t="shared" si="11"/>
        <v>-5.3794803824368007E-2</v>
      </c>
      <c r="E147">
        <f t="shared" si="12"/>
        <v>-6.904326184591203E-2</v>
      </c>
    </row>
    <row r="148" spans="1:5" x14ac:dyDescent="0.25">
      <c r="A148">
        <v>0.91903439436017942</v>
      </c>
      <c r="B148">
        <f t="shared" si="9"/>
        <v>1.3986058494530216</v>
      </c>
      <c r="C148">
        <f t="shared" si="10"/>
        <v>6.9930292472651076E-2</v>
      </c>
      <c r="D148">
        <f t="shared" si="11"/>
        <v>2.6894449413156669E-2</v>
      </c>
      <c r="E148">
        <f t="shared" si="12"/>
        <v>1.6386051510342618E-2</v>
      </c>
    </row>
    <row r="149" spans="1:5" x14ac:dyDescent="0.25">
      <c r="A149">
        <v>0.47337260048219243</v>
      </c>
      <c r="B149">
        <f t="shared" si="9"/>
        <v>-6.6794626908186869E-2</v>
      </c>
      <c r="C149">
        <f t="shared" si="10"/>
        <v>-3.3397313454093438E-3</v>
      </c>
      <c r="D149">
        <f t="shared" si="11"/>
        <v>1.817582818511599E-2</v>
      </c>
      <c r="E149">
        <f t="shared" si="12"/>
        <v>1.8312041198490215E-2</v>
      </c>
    </row>
    <row r="150" spans="1:5" x14ac:dyDescent="0.25">
      <c r="A150">
        <v>0.90130314035462511</v>
      </c>
      <c r="B150">
        <f t="shared" si="9"/>
        <v>1.2890125623241633</v>
      </c>
      <c r="C150">
        <f t="shared" si="10"/>
        <v>6.4450628116208164E-2</v>
      </c>
      <c r="D150">
        <f t="shared" si="11"/>
        <v>7.8991290664300953E-2</v>
      </c>
      <c r="E150">
        <f t="shared" si="12"/>
        <v>7.9292860043815097E-2</v>
      </c>
    </row>
    <row r="151" spans="1:5" x14ac:dyDescent="0.25">
      <c r="A151">
        <v>0.59398174993133335</v>
      </c>
      <c r="B151">
        <f t="shared" si="9"/>
        <v>0.23779963711555996</v>
      </c>
      <c r="C151">
        <f t="shared" si="10"/>
        <v>1.1889981855777998E-2</v>
      </c>
      <c r="D151">
        <f t="shared" si="11"/>
        <v>7.5083014387218761E-2</v>
      </c>
      <c r="E151">
        <f t="shared" si="12"/>
        <v>8.142235177536257E-2</v>
      </c>
    </row>
    <row r="152" spans="1:5" x14ac:dyDescent="0.25">
      <c r="A152">
        <v>0.33823664052247687</v>
      </c>
      <c r="B152">
        <f t="shared" si="9"/>
        <v>-0.4172804574528679</v>
      </c>
      <c r="C152">
        <f t="shared" si="10"/>
        <v>-2.0864022872643398E-2</v>
      </c>
      <c r="D152">
        <f t="shared" si="11"/>
        <v>3.9202388637131616E-2</v>
      </c>
      <c r="E152">
        <f t="shared" si="12"/>
        <v>4.4486807720801401E-2</v>
      </c>
    </row>
    <row r="153" spans="1:5" x14ac:dyDescent="0.25">
      <c r="A153">
        <v>0.88418225653859062</v>
      </c>
      <c r="B153">
        <f t="shared" si="9"/>
        <v>1.1961565145325814</v>
      </c>
      <c r="C153">
        <f t="shared" si="10"/>
        <v>5.9807825726629071E-2</v>
      </c>
      <c r="D153">
        <f t="shared" si="11"/>
        <v>9.1169736636334375E-2</v>
      </c>
      <c r="E153">
        <f t="shared" si="12"/>
        <v>9.1703717497814072E-2</v>
      </c>
    </row>
    <row r="154" spans="1:5" x14ac:dyDescent="0.25">
      <c r="A154">
        <v>0.673421430097354</v>
      </c>
      <c r="B154">
        <f t="shared" si="9"/>
        <v>0.44938057752829208</v>
      </c>
      <c r="C154">
        <f t="shared" si="10"/>
        <v>2.2469028876414606E-2</v>
      </c>
      <c r="D154">
        <f t="shared" si="11"/>
        <v>9.5404818185482118E-2</v>
      </c>
      <c r="E154">
        <f t="shared" si="12"/>
        <v>0.10055369385236713</v>
      </c>
    </row>
    <row r="155" spans="1:5" x14ac:dyDescent="0.25">
      <c r="A155">
        <v>0.2349314859462264</v>
      </c>
      <c r="B155">
        <f t="shared" si="9"/>
        <v>-0.72270202387514959</v>
      </c>
      <c r="C155">
        <f t="shared" si="10"/>
        <v>-3.6135101193757478E-2</v>
      </c>
      <c r="D155">
        <f t="shared" si="11"/>
        <v>4.0188753354628216E-2</v>
      </c>
      <c r="E155">
        <f t="shared" si="12"/>
        <v>4.5192851523591537E-2</v>
      </c>
    </row>
    <row r="156" spans="1:5" x14ac:dyDescent="0.25">
      <c r="A156">
        <v>0.63124485000152597</v>
      </c>
      <c r="B156">
        <f t="shared" si="9"/>
        <v>0.33515217037666101</v>
      </c>
      <c r="C156">
        <f t="shared" si="10"/>
        <v>1.675760851883305E-2</v>
      </c>
      <c r="D156">
        <f t="shared" si="11"/>
        <v>4.8908611202535618E-2</v>
      </c>
      <c r="E156">
        <f t="shared" si="12"/>
        <v>4.7375805504828727E-2</v>
      </c>
    </row>
    <row r="157" spans="1:5" x14ac:dyDescent="0.25">
      <c r="A157">
        <v>9.3722342600787378E-2</v>
      </c>
      <c r="B157">
        <f t="shared" si="9"/>
        <v>-1.3181761568257597</v>
      </c>
      <c r="C157">
        <f t="shared" si="10"/>
        <v>-6.5908807841287984E-2</v>
      </c>
      <c r="D157">
        <f t="shared" si="11"/>
        <v>-2.6781918879259486E-2</v>
      </c>
      <c r="E157">
        <f t="shared" si="12"/>
        <v>-2.7789868039301283E-2</v>
      </c>
    </row>
    <row r="158" spans="1:5" x14ac:dyDescent="0.25">
      <c r="A158">
        <v>0.56987212744529558</v>
      </c>
      <c r="B158">
        <f t="shared" si="9"/>
        <v>0.17604862070360067</v>
      </c>
      <c r="C158">
        <f t="shared" si="10"/>
        <v>8.8024310351800337E-3</v>
      </c>
      <c r="D158">
        <f t="shared" si="11"/>
        <v>-1.2623104068227557E-2</v>
      </c>
      <c r="E158">
        <f t="shared" si="12"/>
        <v>-2.0946030750673993E-2</v>
      </c>
    </row>
    <row r="159" spans="1:5" x14ac:dyDescent="0.25">
      <c r="A159">
        <v>0.59718619342631307</v>
      </c>
      <c r="B159">
        <f t="shared" si="9"/>
        <v>0.24607055879443415</v>
      </c>
      <c r="C159">
        <f t="shared" si="10"/>
        <v>1.2303527939721708E-2</v>
      </c>
      <c r="D159">
        <f t="shared" si="11"/>
        <v>2.2050446851396618E-3</v>
      </c>
      <c r="E159">
        <f t="shared" si="12"/>
        <v>-3.7689129319547587E-3</v>
      </c>
    </row>
    <row r="160" spans="1:5" x14ac:dyDescent="0.25">
      <c r="A160">
        <v>0.50883510849330116</v>
      </c>
      <c r="B160">
        <f t="shared" si="9"/>
        <v>2.2148143384830166E-2</v>
      </c>
      <c r="C160">
        <f t="shared" si="10"/>
        <v>1.1074071692415083E-3</v>
      </c>
      <c r="D160">
        <f t="shared" si="11"/>
        <v>2.8714429173532377E-3</v>
      </c>
      <c r="E160">
        <f t="shared" si="12"/>
        <v>-1.9001139445037505E-4</v>
      </c>
    </row>
    <row r="161" spans="1:5" x14ac:dyDescent="0.25">
      <c r="A161">
        <v>0.21054719687490464</v>
      </c>
      <c r="B161">
        <f t="shared" si="9"/>
        <v>-0.80452403575811027</v>
      </c>
      <c r="C161">
        <f t="shared" si="10"/>
        <v>-4.0226201787905515E-2</v>
      </c>
      <c r="D161">
        <f t="shared" si="11"/>
        <v>-3.7929047454022924E-2</v>
      </c>
      <c r="E161">
        <f t="shared" si="12"/>
        <v>-4.0020320749715371E-2</v>
      </c>
    </row>
    <row r="162" spans="1:5" x14ac:dyDescent="0.25">
      <c r="A162">
        <v>4.2909024323252054E-2</v>
      </c>
      <c r="B162">
        <f t="shared" si="9"/>
        <v>-1.7178825043264967</v>
      </c>
      <c r="C162">
        <f t="shared" si="10"/>
        <v>-8.5894125216324835E-2</v>
      </c>
      <c r="D162">
        <f t="shared" si="11"/>
        <v>-0.11623736317954317</v>
      </c>
      <c r="E162">
        <f t="shared" si="12"/>
        <v>-0.12189341275162362</v>
      </c>
    </row>
    <row r="163" spans="1:5" x14ac:dyDescent="0.25">
      <c r="A163">
        <v>0.49034089175084689</v>
      </c>
      <c r="B163">
        <f t="shared" si="9"/>
        <v>-2.4214159867008235E-2</v>
      </c>
      <c r="C163">
        <f t="shared" si="10"/>
        <v>-1.2107079933504118E-3</v>
      </c>
      <c r="D163">
        <f t="shared" si="11"/>
        <v>-9.4200598536984953E-2</v>
      </c>
      <c r="E163">
        <f t="shared" si="12"/>
        <v>-0.10691274739484014</v>
      </c>
    </row>
    <row r="164" spans="1:5" x14ac:dyDescent="0.25">
      <c r="A164">
        <v>0.54264961699270609</v>
      </c>
      <c r="B164">
        <f t="shared" si="9"/>
        <v>0.10711119490359421</v>
      </c>
      <c r="C164">
        <f t="shared" si="10"/>
        <v>5.3555597451797107E-3</v>
      </c>
      <c r="D164">
        <f t="shared" si="11"/>
        <v>-7.0004919084408257E-2</v>
      </c>
      <c r="E164">
        <f t="shared" si="12"/>
        <v>-7.8676571635014056E-2</v>
      </c>
    </row>
    <row r="165" spans="1:5" x14ac:dyDescent="0.25">
      <c r="A165">
        <v>1.8097476119266334E-2</v>
      </c>
      <c r="B165">
        <f t="shared" si="9"/>
        <v>-2.0947305461103607</v>
      </c>
      <c r="C165">
        <f t="shared" si="10"/>
        <v>-0.10473652730551804</v>
      </c>
      <c r="D165">
        <f t="shared" si="11"/>
        <v>-0.16074046257304464</v>
      </c>
      <c r="E165">
        <f t="shared" si="12"/>
        <v>-0.16485416703754668</v>
      </c>
    </row>
    <row r="166" spans="1:5" x14ac:dyDescent="0.25">
      <c r="A166">
        <v>0.74678792687765128</v>
      </c>
      <c r="B166">
        <f t="shared" si="9"/>
        <v>0.66441592014594653</v>
      </c>
      <c r="C166">
        <f t="shared" si="10"/>
        <v>3.3220796007297326E-2</v>
      </c>
      <c r="D166">
        <f t="shared" si="11"/>
        <v>-9.5371574051138386E-2</v>
      </c>
      <c r="E166">
        <f t="shared" si="12"/>
        <v>-0.10728029716299328</v>
      </c>
    </row>
    <row r="167" spans="1:5" x14ac:dyDescent="0.25">
      <c r="A167">
        <v>0.43873409222693566</v>
      </c>
      <c r="B167">
        <f t="shared" si="9"/>
        <v>-0.15417952674331059</v>
      </c>
      <c r="C167">
        <f t="shared" si="10"/>
        <v>-7.7089763371655301E-3</v>
      </c>
      <c r="D167">
        <f t="shared" si="11"/>
        <v>-8.4006235578076238E-2</v>
      </c>
      <c r="E167">
        <f t="shared" si="12"/>
        <v>-8.7775827080104812E-2</v>
      </c>
    </row>
    <row r="168" spans="1:5" x14ac:dyDescent="0.25">
      <c r="A168">
        <v>0.19919431134983367</v>
      </c>
      <c r="B168">
        <f t="shared" si="9"/>
        <v>-0.84450257921264849</v>
      </c>
      <c r="C168">
        <f t="shared" si="10"/>
        <v>-4.2225128960632428E-2</v>
      </c>
      <c r="D168">
        <f t="shared" si="11"/>
        <v>-0.10943011742309341</v>
      </c>
      <c r="E168">
        <f t="shared" si="12"/>
        <v>-0.11049534361642743</v>
      </c>
    </row>
    <row r="169" spans="1:5" x14ac:dyDescent="0.25">
      <c r="A169">
        <v>0.49824518570513016</v>
      </c>
      <c r="B169">
        <f t="shared" si="9"/>
        <v>-4.3986813127785129E-3</v>
      </c>
      <c r="C169">
        <f t="shared" si="10"/>
        <v>-2.1993406563892566E-4</v>
      </c>
      <c r="D169">
        <f t="shared" si="11"/>
        <v>-8.7764028004113662E-2</v>
      </c>
      <c r="E169">
        <f t="shared" si="12"/>
        <v>-9.0888160612413144E-2</v>
      </c>
    </row>
    <row r="170" spans="1:5" x14ac:dyDescent="0.25">
      <c r="A170">
        <v>9.1738639484847562E-2</v>
      </c>
      <c r="B170">
        <f t="shared" si="9"/>
        <v>-1.3301244257427738</v>
      </c>
      <c r="C170">
        <f t="shared" si="10"/>
        <v>-6.6506221287138692E-2</v>
      </c>
      <c r="D170">
        <f t="shared" si="11"/>
        <v>-0.13671744369042962</v>
      </c>
      <c r="E170">
        <f t="shared" si="12"/>
        <v>-0.13725603147666776</v>
      </c>
    </row>
    <row r="171" spans="1:5" x14ac:dyDescent="0.25">
      <c r="A171">
        <v>0.64354380932035282</v>
      </c>
      <c r="B171">
        <f t="shared" si="9"/>
        <v>0.36794749954621314</v>
      </c>
      <c r="C171">
        <f t="shared" si="10"/>
        <v>1.8397374977310657E-2</v>
      </c>
      <c r="D171">
        <f t="shared" si="11"/>
        <v>-9.0976579975033042E-2</v>
      </c>
      <c r="E171">
        <f t="shared" si="12"/>
        <v>-9.6044237290449017E-2</v>
      </c>
    </row>
    <row r="172" spans="1:5" x14ac:dyDescent="0.25">
      <c r="A172">
        <v>7.8646198919644764E-2</v>
      </c>
      <c r="B172">
        <f t="shared" si="9"/>
        <v>-1.4142367607893211</v>
      </c>
      <c r="C172">
        <f t="shared" si="10"/>
        <v>-7.0711838039466055E-2</v>
      </c>
      <c r="D172">
        <f t="shared" si="11"/>
        <v>-0.1434931020194925</v>
      </c>
      <c r="E172">
        <f t="shared" si="12"/>
        <v>-0.14342604845320342</v>
      </c>
    </row>
    <row r="173" spans="1:5" x14ac:dyDescent="0.25">
      <c r="A173">
        <v>0.73961607715079192</v>
      </c>
      <c r="B173">
        <f t="shared" si="9"/>
        <v>0.64216224264648725</v>
      </c>
      <c r="C173">
        <f t="shared" si="10"/>
        <v>3.2108112132324361E-2</v>
      </c>
      <c r="D173">
        <f t="shared" si="11"/>
        <v>-8.2686369483269656E-2</v>
      </c>
      <c r="E173">
        <f t="shared" si="12"/>
        <v>-8.7370907746513793E-2</v>
      </c>
    </row>
    <row r="174" spans="1:5" x14ac:dyDescent="0.25">
      <c r="A174">
        <v>0.64433729056672873</v>
      </c>
      <c r="B174">
        <f t="shared" si="9"/>
        <v>0.37007659723342062</v>
      </c>
      <c r="C174">
        <f t="shared" si="10"/>
        <v>1.8503829861671033E-2</v>
      </c>
      <c r="D174">
        <f t="shared" si="11"/>
        <v>-4.7645265724944701E-2</v>
      </c>
      <c r="E174">
        <f t="shared" si="12"/>
        <v>-4.5787382264871043E-2</v>
      </c>
    </row>
    <row r="175" spans="1:5" x14ac:dyDescent="0.25">
      <c r="A175">
        <v>0.40760521256141852</v>
      </c>
      <c r="B175">
        <f t="shared" si="9"/>
        <v>-0.23370961196146636</v>
      </c>
      <c r="C175">
        <f t="shared" si="10"/>
        <v>-1.1685480598073318E-2</v>
      </c>
      <c r="D175">
        <f t="shared" si="11"/>
        <v>-4.9801693178029079E-2</v>
      </c>
      <c r="E175">
        <f t="shared" si="12"/>
        <v>-4.4157033861805875E-2</v>
      </c>
    </row>
    <row r="176" spans="1:5" x14ac:dyDescent="0.25">
      <c r="A176">
        <v>0.76509903256324963</v>
      </c>
      <c r="B176">
        <f t="shared" si="9"/>
        <v>0.72280135479524765</v>
      </c>
      <c r="C176">
        <f t="shared" si="10"/>
        <v>3.6140067739762381E-2</v>
      </c>
      <c r="D176">
        <f t="shared" si="11"/>
        <v>-3.7012868026608872E-3</v>
      </c>
      <c r="E176">
        <f t="shared" si="12"/>
        <v>9.774754906241986E-4</v>
      </c>
    </row>
    <row r="177" spans="1:5" x14ac:dyDescent="0.25">
      <c r="A177">
        <v>1.1993774224066897E-2</v>
      </c>
      <c r="B177">
        <f t="shared" si="9"/>
        <v>-2.2573286175640366</v>
      </c>
      <c r="C177">
        <f t="shared" si="10"/>
        <v>-0.11286643087820183</v>
      </c>
      <c r="D177">
        <f t="shared" si="11"/>
        <v>-0.11582746032033055</v>
      </c>
      <c r="E177">
        <f t="shared" si="12"/>
        <v>-0.10757099955045946</v>
      </c>
    </row>
    <row r="178" spans="1:5" x14ac:dyDescent="0.25">
      <c r="A178">
        <v>2.9236732078005312E-2</v>
      </c>
      <c r="B178">
        <f t="shared" si="9"/>
        <v>-1.8921314858900717</v>
      </c>
      <c r="C178">
        <f t="shared" si="10"/>
        <v>-9.4606574294503587E-2</v>
      </c>
      <c r="D178">
        <f t="shared" si="11"/>
        <v>-0.18726854255076802</v>
      </c>
      <c r="E178">
        <f t="shared" si="12"/>
        <v>-0.19151822143897954</v>
      </c>
    </row>
    <row r="179" spans="1:5" x14ac:dyDescent="0.25">
      <c r="A179">
        <v>5.4567094943082983E-2</v>
      </c>
      <c r="B179">
        <f t="shared" si="9"/>
        <v>-1.60209687075035</v>
      </c>
      <c r="C179">
        <f t="shared" si="10"/>
        <v>-8.0104843537517512E-2</v>
      </c>
      <c r="D179">
        <f t="shared" si="11"/>
        <v>-0.22991967757813195</v>
      </c>
      <c r="E179">
        <f t="shared" si="12"/>
        <v>-0.24171414287755313</v>
      </c>
    </row>
    <row r="180" spans="1:5" x14ac:dyDescent="0.25">
      <c r="A180">
        <v>0.19425031281472213</v>
      </c>
      <c r="B180">
        <f t="shared" si="9"/>
        <v>-0.86233967584463556</v>
      </c>
      <c r="C180">
        <f t="shared" si="10"/>
        <v>-4.3116983792231778E-2</v>
      </c>
      <c r="D180">
        <f t="shared" si="11"/>
        <v>-0.22705272585473735</v>
      </c>
      <c r="E180">
        <f t="shared" si="12"/>
        <v>-0.2415078902381316</v>
      </c>
    </row>
    <row r="181" spans="1:5" x14ac:dyDescent="0.25">
      <c r="A181">
        <v>0.28800317392498548</v>
      </c>
      <c r="B181">
        <f t="shared" si="9"/>
        <v>-0.55922767516086447</v>
      </c>
      <c r="C181">
        <f t="shared" si="10"/>
        <v>-2.7961383758043225E-2</v>
      </c>
      <c r="D181">
        <f t="shared" si="11"/>
        <v>-0.20960356444183312</v>
      </c>
      <c r="E181">
        <f t="shared" si="12"/>
        <v>-0.22114707068460634</v>
      </c>
    </row>
    <row r="182" spans="1:5" x14ac:dyDescent="0.25">
      <c r="A182">
        <v>0.48954741050447098</v>
      </c>
      <c r="B182">
        <f t="shared" si="9"/>
        <v>-2.6203754807348479E-2</v>
      </c>
      <c r="C182">
        <f t="shared" si="10"/>
        <v>-1.310187740367424E-3</v>
      </c>
      <c r="D182">
        <f t="shared" si="11"/>
        <v>-0.16899303929383394</v>
      </c>
      <c r="E182">
        <f t="shared" si="12"/>
        <v>-0.17619176233269998</v>
      </c>
    </row>
    <row r="183" spans="1:5" x14ac:dyDescent="0.25">
      <c r="A183">
        <v>0.87343974120303969</v>
      </c>
      <c r="B183">
        <f t="shared" si="9"/>
        <v>1.1428026998778593</v>
      </c>
      <c r="C183">
        <f t="shared" si="10"/>
        <v>5.714013499389297E-2</v>
      </c>
      <c r="D183">
        <f t="shared" si="11"/>
        <v>-7.8054296441174176E-2</v>
      </c>
      <c r="E183">
        <f t="shared" si="12"/>
        <v>-7.9317744037076365E-2</v>
      </c>
    </row>
    <row r="184" spans="1:5" x14ac:dyDescent="0.25">
      <c r="A184">
        <v>0.94518875698110905</v>
      </c>
      <c r="B184">
        <f t="shared" si="9"/>
        <v>1.5998922628977703</v>
      </c>
      <c r="C184">
        <f t="shared" si="10"/>
        <v>7.9994613144888524E-2</v>
      </c>
      <c r="D184">
        <f t="shared" si="11"/>
        <v>1.7551175991949178E-2</v>
      </c>
      <c r="E184">
        <f t="shared" si="12"/>
        <v>2.6227819744789795E-2</v>
      </c>
    </row>
    <row r="185" spans="1:5" x14ac:dyDescent="0.25">
      <c r="A185">
        <v>0.99295022431104463</v>
      </c>
      <c r="B185">
        <f t="shared" si="9"/>
        <v>2.4547170615446894</v>
      </c>
      <c r="C185">
        <f t="shared" si="10"/>
        <v>0.12273585307723447</v>
      </c>
      <c r="D185">
        <f t="shared" si="11"/>
        <v>0.13677679387079381</v>
      </c>
      <c r="E185">
        <f t="shared" si="12"/>
        <v>0.15427266525125291</v>
      </c>
    </row>
    <row r="186" spans="1:5" x14ac:dyDescent="0.25">
      <c r="A186">
        <v>0.76128421887874997</v>
      </c>
      <c r="B186">
        <f t="shared" si="9"/>
        <v>0.710439618520877</v>
      </c>
      <c r="C186">
        <f t="shared" si="10"/>
        <v>3.5521980926043854E-2</v>
      </c>
      <c r="D186">
        <f t="shared" si="11"/>
        <v>0.14494341602267891</v>
      </c>
      <c r="E186">
        <f t="shared" si="12"/>
        <v>0.17174459767769248</v>
      </c>
    </row>
    <row r="187" spans="1:5" x14ac:dyDescent="0.25">
      <c r="A187">
        <v>0.11935789056062501</v>
      </c>
      <c r="B187">
        <f t="shared" si="9"/>
        <v>-1.1782027635348835</v>
      </c>
      <c r="C187">
        <f t="shared" si="10"/>
        <v>-5.8910138176744176E-2</v>
      </c>
      <c r="D187">
        <f t="shared" si="11"/>
        <v>5.7044594641398952E-2</v>
      </c>
      <c r="E187">
        <f t="shared" si="12"/>
        <v>8.0232733208053769E-2</v>
      </c>
    </row>
    <row r="188" spans="1:5" x14ac:dyDescent="0.25">
      <c r="A188">
        <v>0.36198004089480268</v>
      </c>
      <c r="B188">
        <f t="shared" si="9"/>
        <v>-0.35317122100038495</v>
      </c>
      <c r="C188">
        <f t="shared" si="10"/>
        <v>-1.7658561050019249E-2</v>
      </c>
      <c r="D188">
        <f t="shared" si="11"/>
        <v>2.7977114663099913E-2</v>
      </c>
      <c r="E188">
        <f t="shared" si="12"/>
        <v>3.7376439069459894E-2</v>
      </c>
    </row>
    <row r="189" spans="1:5" x14ac:dyDescent="0.25">
      <c r="A189">
        <v>0.26496169927060764</v>
      </c>
      <c r="B189">
        <f t="shared" si="9"/>
        <v>-0.62812295198051415</v>
      </c>
      <c r="C189">
        <f t="shared" si="10"/>
        <v>-3.1406147599025706E-2</v>
      </c>
      <c r="D189">
        <f t="shared" si="11"/>
        <v>-9.0244558685457742E-3</v>
      </c>
      <c r="E189">
        <f t="shared" si="12"/>
        <v>-5.7906257573171801E-3</v>
      </c>
    </row>
    <row r="190" spans="1:5" x14ac:dyDescent="0.25">
      <c r="A190">
        <v>0.41877498702963345</v>
      </c>
      <c r="B190">
        <f t="shared" si="9"/>
        <v>-0.20502835172454231</v>
      </c>
      <c r="C190">
        <f t="shared" si="10"/>
        <v>-1.0251417586227116E-2</v>
      </c>
      <c r="D190">
        <f t="shared" si="11"/>
        <v>-1.7470982281063738E-2</v>
      </c>
      <c r="E190">
        <f t="shared" si="12"/>
        <v>-1.9200624674758568E-2</v>
      </c>
    </row>
    <row r="191" spans="1:5" x14ac:dyDescent="0.25">
      <c r="A191">
        <v>0.60298471022675248</v>
      </c>
      <c r="B191">
        <f t="shared" si="9"/>
        <v>0.26108030485310857</v>
      </c>
      <c r="C191">
        <f t="shared" si="10"/>
        <v>1.3054015242655429E-2</v>
      </c>
      <c r="D191">
        <f t="shared" si="11"/>
        <v>-9.2277058219556243E-4</v>
      </c>
      <c r="E191">
        <f t="shared" si="12"/>
        <v>-3.6474843888955641E-3</v>
      </c>
    </row>
    <row r="192" spans="1:5" x14ac:dyDescent="0.25">
      <c r="A192">
        <v>0.91183202612384406</v>
      </c>
      <c r="B192">
        <f t="shared" si="9"/>
        <v>1.3521230718018913</v>
      </c>
      <c r="C192">
        <f t="shared" si="10"/>
        <v>6.7606153590094573E-2</v>
      </c>
      <c r="D192">
        <f t="shared" si="11"/>
        <v>6.6867937124338125E-2</v>
      </c>
      <c r="E192">
        <f t="shared" si="12"/>
        <v>6.6243480107564423E-2</v>
      </c>
    </row>
    <row r="193" spans="1:5" x14ac:dyDescent="0.25">
      <c r="A193">
        <v>0.50587481307412951</v>
      </c>
      <c r="B193">
        <f t="shared" si="9"/>
        <v>1.4726504831850805E-2</v>
      </c>
      <c r="C193">
        <f t="shared" si="10"/>
        <v>7.3632524159254027E-4</v>
      </c>
      <c r="D193">
        <f t="shared" si="11"/>
        <v>5.4230674941063046E-2</v>
      </c>
      <c r="E193">
        <f t="shared" si="12"/>
        <v>6.0720205777290079E-2</v>
      </c>
    </row>
    <row r="194" spans="1:5" x14ac:dyDescent="0.25">
      <c r="A194">
        <v>0.34705648976104009</v>
      </c>
      <c r="B194">
        <f t="shared" si="9"/>
        <v>-0.3932796056582829</v>
      </c>
      <c r="C194">
        <f t="shared" si="10"/>
        <v>-1.9663980282914148E-2</v>
      </c>
      <c r="D194">
        <f t="shared" si="11"/>
        <v>2.3720559669936289E-2</v>
      </c>
      <c r="E194">
        <f t="shared" si="12"/>
        <v>2.835985690589048E-2</v>
      </c>
    </row>
    <row r="195" spans="1:5" x14ac:dyDescent="0.25">
      <c r="A195">
        <v>0.89837336344492935</v>
      </c>
      <c r="B195">
        <f t="shared" si="9"/>
        <v>1.2723373789740493</v>
      </c>
      <c r="C195">
        <f t="shared" si="10"/>
        <v>6.3616868948702471E-2</v>
      </c>
      <c r="D195">
        <f t="shared" si="11"/>
        <v>8.2593316684651502E-2</v>
      </c>
      <c r="E195">
        <f t="shared" si="12"/>
        <v>8.3068719586274903E-2</v>
      </c>
    </row>
    <row r="196" spans="1:5" x14ac:dyDescent="0.25">
      <c r="A196">
        <v>0.68550675984984888</v>
      </c>
      <c r="B196">
        <f t="shared" si="9"/>
        <v>0.48315387891815353</v>
      </c>
      <c r="C196">
        <f t="shared" si="10"/>
        <v>2.4157693945907679E-2</v>
      </c>
      <c r="D196">
        <f t="shared" si="11"/>
        <v>9.023234729362889E-2</v>
      </c>
      <c r="E196">
        <f t="shared" si="12"/>
        <v>9.6083555882966049E-2</v>
      </c>
    </row>
    <row r="197" spans="1:5" x14ac:dyDescent="0.25">
      <c r="A197">
        <v>0.50428785058137759</v>
      </c>
      <c r="B197">
        <f t="shared" si="9"/>
        <v>1.074825444972341E-2</v>
      </c>
      <c r="C197">
        <f t="shared" si="10"/>
        <v>5.3741272248617052E-4</v>
      </c>
      <c r="D197">
        <f t="shared" si="11"/>
        <v>7.2723290557389283E-2</v>
      </c>
      <c r="E197">
        <f t="shared" si="12"/>
        <v>7.8705741058528123E-2</v>
      </c>
    </row>
    <row r="198" spans="1:5" x14ac:dyDescent="0.25">
      <c r="A198">
        <v>0.49717703787347028</v>
      </c>
      <c r="B198">
        <f t="shared" si="9"/>
        <v>-7.0761757374838124E-3</v>
      </c>
      <c r="C198">
        <f t="shared" si="10"/>
        <v>-3.5380878687419064E-4</v>
      </c>
      <c r="D198">
        <f t="shared" si="11"/>
        <v>5.7824823659037239E-2</v>
      </c>
      <c r="E198">
        <f t="shared" si="12"/>
        <v>6.0873002577504526E-2</v>
      </c>
    </row>
    <row r="199" spans="1:5" x14ac:dyDescent="0.25">
      <c r="A199">
        <v>0.7015594958342235</v>
      </c>
      <c r="B199">
        <f t="shared" si="9"/>
        <v>0.5288910826265264</v>
      </c>
      <c r="C199">
        <f t="shared" si="10"/>
        <v>2.644455413132632E-2</v>
      </c>
      <c r="D199">
        <f t="shared" si="11"/>
        <v>7.2704413058556114E-2</v>
      </c>
      <c r="E199">
        <f t="shared" si="12"/>
        <v>7.3359682345227578E-2</v>
      </c>
    </row>
    <row r="200" spans="1:5" x14ac:dyDescent="0.25">
      <c r="A200">
        <v>0.44691305276650289</v>
      </c>
      <c r="B200">
        <f t="shared" ref="B200:B263" si="13">_xlfn.NORM.S.INV(A200)</f>
        <v>-0.13346441454438496</v>
      </c>
      <c r="C200">
        <f t="shared" ref="C200:C263" si="14">B200*$B$2</f>
        <v>-6.673220727219248E-3</v>
      </c>
      <c r="D200">
        <f t="shared" ref="D200:D263" si="15">$D$1+$D$3*D199+C200</f>
        <v>5.1490309719625642E-2</v>
      </c>
      <c r="E200">
        <f t="shared" si="12"/>
        <v>5.3263193125735117E-2</v>
      </c>
    </row>
    <row r="201" spans="1:5" x14ac:dyDescent="0.25">
      <c r="A201">
        <v>0.91225928525650812</v>
      </c>
      <c r="B201">
        <f t="shared" si="13"/>
        <v>1.3547995517108538</v>
      </c>
      <c r="C201">
        <f t="shared" si="14"/>
        <v>6.7739977585542691E-2</v>
      </c>
      <c r="D201">
        <f t="shared" si="15"/>
        <v>0.10893222536124321</v>
      </c>
      <c r="E201">
        <f t="shared" si="12"/>
        <v>0.10834088316418153</v>
      </c>
    </row>
    <row r="202" spans="1:5" x14ac:dyDescent="0.25">
      <c r="A202">
        <v>0.58131656849879454</v>
      </c>
      <c r="B202">
        <f t="shared" si="13"/>
        <v>0.2052627276951336</v>
      </c>
      <c r="C202">
        <f t="shared" si="14"/>
        <v>1.026313638475668E-2</v>
      </c>
      <c r="D202">
        <f t="shared" si="15"/>
        <v>9.7408916673751247E-2</v>
      </c>
      <c r="E202">
        <f t="shared" ref="E202:E265" si="16">$E$1+$C202+$E$3*E201+$E$4*E200</f>
        <v>0.10244361191994655</v>
      </c>
    </row>
    <row r="203" spans="1:5" x14ac:dyDescent="0.25">
      <c r="A203">
        <v>0.37070833460493791</v>
      </c>
      <c r="B203">
        <f t="shared" si="13"/>
        <v>-0.32997788909434306</v>
      </c>
      <c r="C203">
        <f t="shared" si="14"/>
        <v>-1.6498894454717153E-2</v>
      </c>
      <c r="D203">
        <f t="shared" si="15"/>
        <v>6.1428238884283851E-2</v>
      </c>
      <c r="E203">
        <f t="shared" si="16"/>
        <v>6.4866267956816603E-2</v>
      </c>
    </row>
    <row r="204" spans="1:5" x14ac:dyDescent="0.25">
      <c r="A204">
        <v>0.13760795922727134</v>
      </c>
      <c r="B204">
        <f t="shared" si="13"/>
        <v>-1.0911294667834077</v>
      </c>
      <c r="C204">
        <f t="shared" si="14"/>
        <v>-5.4556473339170387E-2</v>
      </c>
      <c r="D204">
        <f t="shared" si="15"/>
        <v>-5.4138822317433069E-3</v>
      </c>
      <c r="E204">
        <f t="shared" si="16"/>
        <v>-6.4211933700301024E-3</v>
      </c>
    </row>
    <row r="205" spans="1:5" x14ac:dyDescent="0.25">
      <c r="A205">
        <v>0.35685293130283519</v>
      </c>
      <c r="B205">
        <f t="shared" si="13"/>
        <v>-0.36688357645153258</v>
      </c>
      <c r="C205">
        <f t="shared" si="14"/>
        <v>-1.8344178822576631E-2</v>
      </c>
      <c r="D205">
        <f t="shared" si="15"/>
        <v>-2.2675284607971278E-2</v>
      </c>
      <c r="E205">
        <f t="shared" si="16"/>
        <v>-3.0609879651285386E-2</v>
      </c>
    </row>
    <row r="206" spans="1:5" x14ac:dyDescent="0.25">
      <c r="A206">
        <v>0.86330759605700857</v>
      </c>
      <c r="B206">
        <f t="shared" si="13"/>
        <v>1.0953009581444177</v>
      </c>
      <c r="C206">
        <f t="shared" si="14"/>
        <v>5.4765047907220893E-2</v>
      </c>
      <c r="D206">
        <f t="shared" si="15"/>
        <v>3.6624820220843873E-2</v>
      </c>
      <c r="E206">
        <f t="shared" si="16"/>
        <v>2.7858275558067053E-2</v>
      </c>
    </row>
    <row r="207" spans="1:5" x14ac:dyDescent="0.25">
      <c r="A207">
        <v>0.17923520615253152</v>
      </c>
      <c r="B207">
        <f t="shared" si="13"/>
        <v>-0.91828359741504151</v>
      </c>
      <c r="C207">
        <f t="shared" si="14"/>
        <v>-4.5914179870752081E-2</v>
      </c>
      <c r="D207">
        <f t="shared" si="15"/>
        <v>-1.661432369407698E-2</v>
      </c>
      <c r="E207">
        <f t="shared" si="16"/>
        <v>-1.7780743903363191E-2</v>
      </c>
    </row>
    <row r="208" spans="1:5" x14ac:dyDescent="0.25">
      <c r="A208">
        <v>0.24262215033417767</v>
      </c>
      <c r="B208">
        <f t="shared" si="13"/>
        <v>-0.69789269895886286</v>
      </c>
      <c r="C208">
        <f t="shared" si="14"/>
        <v>-3.4894634947943141E-2</v>
      </c>
      <c r="D208">
        <f t="shared" si="15"/>
        <v>-4.8186093903204726E-2</v>
      </c>
      <c r="E208">
        <f t="shared" si="16"/>
        <v>-5.368313201677672E-2</v>
      </c>
    </row>
    <row r="209" spans="1:5" x14ac:dyDescent="0.25">
      <c r="A209">
        <v>0.96758934293649101</v>
      </c>
      <c r="B209">
        <f t="shared" si="13"/>
        <v>1.8464884553118046</v>
      </c>
      <c r="C209">
        <f t="shared" si="14"/>
        <v>9.2324422765590233E-2</v>
      </c>
      <c r="D209">
        <f t="shared" si="15"/>
        <v>5.3775547643026451E-2</v>
      </c>
      <c r="E209">
        <f t="shared" si="16"/>
        <v>4.5787678340827503E-2</v>
      </c>
    </row>
    <row r="210" spans="1:5" x14ac:dyDescent="0.25">
      <c r="A210">
        <v>0.70131534775841553</v>
      </c>
      <c r="B210">
        <f t="shared" si="13"/>
        <v>0.52818735575768971</v>
      </c>
      <c r="C210">
        <f t="shared" si="14"/>
        <v>2.6409367787884486E-2</v>
      </c>
      <c r="D210">
        <f t="shared" si="15"/>
        <v>6.9429805902305644E-2</v>
      </c>
      <c r="E210">
        <f t="shared" si="16"/>
        <v>7.2986591496306916E-2</v>
      </c>
    </row>
    <row r="211" spans="1:5" x14ac:dyDescent="0.25">
      <c r="A211">
        <v>0.31296731467635119</v>
      </c>
      <c r="B211">
        <f t="shared" si="13"/>
        <v>-0.48745682903151283</v>
      </c>
      <c r="C211">
        <f t="shared" si="14"/>
        <v>-2.4372841451575644E-2</v>
      </c>
      <c r="D211">
        <f t="shared" si="15"/>
        <v>3.1171003270268872E-2</v>
      </c>
      <c r="E211">
        <f t="shared" si="16"/>
        <v>3.6736323061017824E-2</v>
      </c>
    </row>
    <row r="212" spans="1:5" x14ac:dyDescent="0.25">
      <c r="A212">
        <v>0.92379528183843496</v>
      </c>
      <c r="B212">
        <f t="shared" si="13"/>
        <v>1.4310725051421322</v>
      </c>
      <c r="C212">
        <f t="shared" si="14"/>
        <v>7.1553625257106609E-2</v>
      </c>
      <c r="D212">
        <f t="shared" si="15"/>
        <v>9.649042787332171E-2</v>
      </c>
      <c r="E212">
        <f t="shared" si="16"/>
        <v>9.7317656862391952E-2</v>
      </c>
    </row>
    <row r="213" spans="1:5" x14ac:dyDescent="0.25">
      <c r="A213">
        <v>0.60103152562028872</v>
      </c>
      <c r="B213">
        <f t="shared" si="13"/>
        <v>0.25601798659587272</v>
      </c>
      <c r="C213">
        <f t="shared" si="14"/>
        <v>1.2800899329793636E-2</v>
      </c>
      <c r="D213">
        <f t="shared" si="15"/>
        <v>8.9993241628451015E-2</v>
      </c>
      <c r="E213">
        <f t="shared" si="16"/>
        <v>9.671315819984462E-2</v>
      </c>
    </row>
    <row r="214" spans="1:5" x14ac:dyDescent="0.25">
      <c r="A214">
        <v>0.99859614856410417</v>
      </c>
      <c r="B214">
        <f t="shared" si="13"/>
        <v>2.9880427405091621</v>
      </c>
      <c r="C214">
        <f t="shared" si="14"/>
        <v>0.1494021370254581</v>
      </c>
      <c r="D214">
        <f t="shared" si="15"/>
        <v>0.22139673032821891</v>
      </c>
      <c r="E214">
        <f t="shared" si="16"/>
        <v>0.22671221371907904</v>
      </c>
    </row>
    <row r="215" spans="1:5" x14ac:dyDescent="0.25">
      <c r="A215">
        <v>0.14258247627185888</v>
      </c>
      <c r="B215">
        <f t="shared" si="13"/>
        <v>-1.0687885662548195</v>
      </c>
      <c r="C215">
        <f t="shared" si="14"/>
        <v>-5.3439428312740983E-2</v>
      </c>
      <c r="D215">
        <f t="shared" si="15"/>
        <v>0.12367795594983416</v>
      </c>
      <c r="E215">
        <f t="shared" si="16"/>
        <v>0.14093024821444569</v>
      </c>
    </row>
    <row r="216" spans="1:5" x14ac:dyDescent="0.25">
      <c r="A216">
        <v>0.32712790307321388</v>
      </c>
      <c r="B216">
        <f t="shared" si="13"/>
        <v>-0.4478578273142631</v>
      </c>
      <c r="C216">
        <f t="shared" si="14"/>
        <v>-2.2392891365713156E-2</v>
      </c>
      <c r="D216">
        <f t="shared" si="15"/>
        <v>7.6549473394154188E-2</v>
      </c>
      <c r="E216">
        <f t="shared" si="16"/>
        <v>8.1773110655380066E-2</v>
      </c>
    </row>
    <row r="217" spans="1:5" x14ac:dyDescent="0.25">
      <c r="A217">
        <v>0.54426709799493389</v>
      </c>
      <c r="B217">
        <f t="shared" si="13"/>
        <v>0.11118984525833091</v>
      </c>
      <c r="C217">
        <f t="shared" si="14"/>
        <v>5.5594922629165454E-3</v>
      </c>
      <c r="D217">
        <f t="shared" si="15"/>
        <v>6.6799070978239894E-2</v>
      </c>
      <c r="E217">
        <f t="shared" si="16"/>
        <v>6.5062267031314042E-2</v>
      </c>
    </row>
    <row r="218" spans="1:5" x14ac:dyDescent="0.25">
      <c r="A218">
        <v>0.21875667592394787</v>
      </c>
      <c r="B218">
        <f t="shared" si="13"/>
        <v>-0.77639914073464389</v>
      </c>
      <c r="C218">
        <f t="shared" si="14"/>
        <v>-3.8819957036732196E-2</v>
      </c>
      <c r="D218">
        <f t="shared" si="15"/>
        <v>1.4619299745859723E-2</v>
      </c>
      <c r="E218">
        <f t="shared" si="16"/>
        <v>1.1558772225912435E-2</v>
      </c>
    </row>
    <row r="219" spans="1:5" x14ac:dyDescent="0.25">
      <c r="A219">
        <v>0.80312509537034216</v>
      </c>
      <c r="B219">
        <f t="shared" si="13"/>
        <v>0.85283680725810984</v>
      </c>
      <c r="C219">
        <f t="shared" si="14"/>
        <v>4.2641840362905498E-2</v>
      </c>
      <c r="D219">
        <f t="shared" si="15"/>
        <v>5.4337280159593278E-2</v>
      </c>
      <c r="E219">
        <f t="shared" si="16"/>
        <v>4.6538508663095286E-2</v>
      </c>
    </row>
    <row r="220" spans="1:5" x14ac:dyDescent="0.25">
      <c r="A220">
        <v>0.9702139347514267</v>
      </c>
      <c r="B220">
        <f t="shared" si="13"/>
        <v>1.8839471062678796</v>
      </c>
      <c r="C220">
        <f t="shared" si="14"/>
        <v>9.4197355313393988E-2</v>
      </c>
      <c r="D220">
        <f t="shared" si="15"/>
        <v>0.1376671794410686</v>
      </c>
      <c r="E220">
        <f t="shared" si="16"/>
        <v>0.13492613588758851</v>
      </c>
    </row>
    <row r="221" spans="1:5" x14ac:dyDescent="0.25">
      <c r="A221">
        <v>0.97769096957304602</v>
      </c>
      <c r="B221">
        <f t="shared" si="13"/>
        <v>2.0082374905613825</v>
      </c>
      <c r="C221">
        <f t="shared" si="14"/>
        <v>0.10041187452806913</v>
      </c>
      <c r="D221">
        <f t="shared" si="15"/>
        <v>0.21054561808092401</v>
      </c>
      <c r="E221">
        <f t="shared" si="16"/>
        <v>0.21719154596058926</v>
      </c>
    </row>
    <row r="222" spans="1:5" x14ac:dyDescent="0.25">
      <c r="A222">
        <v>0.12186040833765679</v>
      </c>
      <c r="B222">
        <f t="shared" si="13"/>
        <v>-1.165736948231537</v>
      </c>
      <c r="C222">
        <f t="shared" si="14"/>
        <v>-5.8286847411576852E-2</v>
      </c>
      <c r="D222">
        <f t="shared" si="15"/>
        <v>0.11014964705316235</v>
      </c>
      <c r="E222">
        <f t="shared" si="16"/>
        <v>0.12369293036419464</v>
      </c>
    </row>
    <row r="223" spans="1:5" x14ac:dyDescent="0.25">
      <c r="A223">
        <v>0.61076693014313177</v>
      </c>
      <c r="B223">
        <f t="shared" si="13"/>
        <v>0.28131847702258922</v>
      </c>
      <c r="C223">
        <f t="shared" si="14"/>
        <v>1.4065923851129461E-2</v>
      </c>
      <c r="D223">
        <f t="shared" si="15"/>
        <v>0.10218564149365936</v>
      </c>
      <c r="E223">
        <f t="shared" si="16"/>
        <v>0.10367040658284569</v>
      </c>
    </row>
    <row r="224" spans="1:5" x14ac:dyDescent="0.25">
      <c r="A224">
        <v>0.61555833613086341</v>
      </c>
      <c r="B224">
        <f t="shared" si="13"/>
        <v>0.29383586518223875</v>
      </c>
      <c r="C224">
        <f t="shared" si="14"/>
        <v>1.4691793259111938E-2</v>
      </c>
      <c r="D224">
        <f t="shared" si="15"/>
        <v>9.6440306454039421E-2</v>
      </c>
      <c r="E224">
        <f t="shared" si="16"/>
        <v>9.5625866147253588E-2</v>
      </c>
    </row>
    <row r="225" spans="1:5" x14ac:dyDescent="0.25">
      <c r="A225">
        <v>0.97918637653736995</v>
      </c>
      <c r="B225">
        <f t="shared" si="13"/>
        <v>2.0372275232292769</v>
      </c>
      <c r="C225">
        <f t="shared" si="14"/>
        <v>0.10186137616146385</v>
      </c>
      <c r="D225">
        <f t="shared" si="15"/>
        <v>0.17901362132469539</v>
      </c>
      <c r="E225">
        <f t="shared" si="16"/>
        <v>0.17755761503570752</v>
      </c>
    </row>
    <row r="226" spans="1:5" x14ac:dyDescent="0.25">
      <c r="A226">
        <v>0.87707144383068336</v>
      </c>
      <c r="B226">
        <f t="shared" si="13"/>
        <v>1.1604709555195234</v>
      </c>
      <c r="C226">
        <f t="shared" si="14"/>
        <v>5.8023547775976174E-2</v>
      </c>
      <c r="D226">
        <f t="shared" si="15"/>
        <v>0.2012344448357325</v>
      </c>
      <c r="E226">
        <f t="shared" si="16"/>
        <v>0.20826281469338759</v>
      </c>
    </row>
    <row r="227" spans="1:5" x14ac:dyDescent="0.25">
      <c r="A227">
        <v>0.34940641499069186</v>
      </c>
      <c r="B227">
        <f t="shared" si="13"/>
        <v>-0.38692351771361411</v>
      </c>
      <c r="C227">
        <f t="shared" si="14"/>
        <v>-1.9346175885680706E-2</v>
      </c>
      <c r="D227">
        <f t="shared" si="15"/>
        <v>0.1416413799829053</v>
      </c>
      <c r="E227">
        <f t="shared" si="16"/>
        <v>0.15033459583479736</v>
      </c>
    </row>
    <row r="228" spans="1:5" x14ac:dyDescent="0.25">
      <c r="A228">
        <v>0.53718680379650263</v>
      </c>
      <c r="B228">
        <f t="shared" si="13"/>
        <v>9.3348890759498593E-2</v>
      </c>
      <c r="C228">
        <f t="shared" si="14"/>
        <v>4.66744453797493E-3</v>
      </c>
      <c r="D228">
        <f t="shared" si="15"/>
        <v>0.11798054852429918</v>
      </c>
      <c r="E228">
        <f t="shared" si="16"/>
        <v>0.11914229931995379</v>
      </c>
    </row>
    <row r="229" spans="1:5" x14ac:dyDescent="0.25">
      <c r="A229">
        <v>0.35029145176549575</v>
      </c>
      <c r="B229">
        <f t="shared" si="13"/>
        <v>-0.38453372665401331</v>
      </c>
      <c r="C229">
        <f t="shared" si="14"/>
        <v>-1.9226686332700665E-2</v>
      </c>
      <c r="D229">
        <f t="shared" si="15"/>
        <v>7.5157752486738685E-2</v>
      </c>
      <c r="E229">
        <f t="shared" si="16"/>
        <v>7.296792347177801E-2</v>
      </c>
    </row>
    <row r="230" spans="1:5" x14ac:dyDescent="0.25">
      <c r="A230">
        <v>0.70897549363689072</v>
      </c>
      <c r="B230">
        <f t="shared" si="13"/>
        <v>0.55039421929345211</v>
      </c>
      <c r="C230">
        <f t="shared" si="14"/>
        <v>2.7519710964672608E-2</v>
      </c>
      <c r="D230">
        <f t="shared" si="15"/>
        <v>8.7645912954063557E-2</v>
      </c>
      <c r="E230">
        <f t="shared" si="16"/>
        <v>8.1276612157277439E-2</v>
      </c>
    </row>
    <row r="231" spans="1:5" x14ac:dyDescent="0.25">
      <c r="A231">
        <v>0.95712149418622394</v>
      </c>
      <c r="B231">
        <f t="shared" si="13"/>
        <v>1.7182171658052035</v>
      </c>
      <c r="C231">
        <f t="shared" si="14"/>
        <v>8.5910858290260184E-2</v>
      </c>
      <c r="D231">
        <f t="shared" si="15"/>
        <v>0.15602758865351102</v>
      </c>
      <c r="E231">
        <f t="shared" si="16"/>
        <v>0.15176301688463209</v>
      </c>
    </row>
    <row r="232" spans="1:5" x14ac:dyDescent="0.25">
      <c r="A232">
        <v>0.58549760429700615</v>
      </c>
      <c r="B232">
        <f t="shared" si="13"/>
        <v>0.21597813459070442</v>
      </c>
      <c r="C232">
        <f t="shared" si="14"/>
        <v>1.0798906729535221E-2</v>
      </c>
      <c r="D232">
        <f t="shared" si="15"/>
        <v>0.13562097765234404</v>
      </c>
      <c r="E232">
        <f t="shared" si="16"/>
        <v>0.13925796070997634</v>
      </c>
    </row>
    <row r="233" spans="1:5" x14ac:dyDescent="0.25">
      <c r="A233">
        <v>4.6235541856135744E-2</v>
      </c>
      <c r="B233">
        <f t="shared" si="13"/>
        <v>-1.682504341773239</v>
      </c>
      <c r="C233">
        <f t="shared" si="14"/>
        <v>-8.4125217088661955E-2</v>
      </c>
      <c r="D233">
        <f t="shared" si="15"/>
        <v>2.4371565033213291E-2</v>
      </c>
      <c r="E233">
        <f t="shared" si="16"/>
        <v>2.6030645861853535E-2</v>
      </c>
    </row>
    <row r="234" spans="1:5" x14ac:dyDescent="0.25">
      <c r="A234">
        <v>0.73311563463240459</v>
      </c>
      <c r="B234">
        <f t="shared" si="13"/>
        <v>0.62226332790388783</v>
      </c>
      <c r="C234">
        <f t="shared" si="14"/>
        <v>3.1113166395194392E-2</v>
      </c>
      <c r="D234">
        <f t="shared" si="15"/>
        <v>5.061041842176503E-2</v>
      </c>
      <c r="E234">
        <f t="shared" si="16"/>
        <v>4.0614951599864939E-2</v>
      </c>
    </row>
    <row r="235" spans="1:5" x14ac:dyDescent="0.25">
      <c r="A235">
        <v>0.64439832758568072</v>
      </c>
      <c r="B235">
        <f t="shared" si="13"/>
        <v>0.37024044336206241</v>
      </c>
      <c r="C235">
        <f t="shared" si="14"/>
        <v>1.8512022168103121E-2</v>
      </c>
      <c r="D235">
        <f t="shared" si="15"/>
        <v>5.9000356905515153E-2</v>
      </c>
      <c r="E235">
        <f t="shared" si="16"/>
        <v>5.2462414021796216E-2</v>
      </c>
    </row>
    <row r="236" spans="1:5" x14ac:dyDescent="0.25">
      <c r="A236">
        <v>0.9574877162999359</v>
      </c>
      <c r="B236">
        <f t="shared" si="13"/>
        <v>1.7222481968438494</v>
      </c>
      <c r="C236">
        <f t="shared" si="14"/>
        <v>8.6112409842192483E-2</v>
      </c>
      <c r="D236">
        <f t="shared" si="15"/>
        <v>0.13331269536660462</v>
      </c>
      <c r="E236">
        <f t="shared" si="16"/>
        <v>0.12926708730182257</v>
      </c>
    </row>
    <row r="237" spans="1:5" x14ac:dyDescent="0.25">
      <c r="A237">
        <v>0.49027985473189489</v>
      </c>
      <c r="B237">
        <f t="shared" si="13"/>
        <v>-2.4367202128314669E-2</v>
      </c>
      <c r="C237">
        <f t="shared" si="14"/>
        <v>-1.2183601064157336E-3</v>
      </c>
      <c r="D237">
        <f t="shared" si="15"/>
        <v>0.10543179618686796</v>
      </c>
      <c r="E237">
        <f t="shared" si="16"/>
        <v>0.10987577706304495</v>
      </c>
    </row>
    <row r="238" spans="1:5" x14ac:dyDescent="0.25">
      <c r="A238">
        <v>0.13721121860408339</v>
      </c>
      <c r="B238">
        <f t="shared" si="13"/>
        <v>-1.0929347780636602</v>
      </c>
      <c r="C238">
        <f t="shared" si="14"/>
        <v>-5.4646738903183015E-2</v>
      </c>
      <c r="D238">
        <f t="shared" si="15"/>
        <v>2.9698698046311353E-2</v>
      </c>
      <c r="E238">
        <f t="shared" si="16"/>
        <v>3.1314751723375181E-2</v>
      </c>
    </row>
    <row r="239" spans="1:5" x14ac:dyDescent="0.25">
      <c r="A239">
        <v>0.97549363689077428</v>
      </c>
      <c r="B239">
        <f t="shared" si="13"/>
        <v>1.9684809471085842</v>
      </c>
      <c r="C239">
        <f t="shared" si="14"/>
        <v>9.8424047355429214E-2</v>
      </c>
      <c r="D239">
        <f t="shared" si="15"/>
        <v>0.1221830057924783</v>
      </c>
      <c r="E239">
        <f t="shared" si="16"/>
        <v>0.11561974620016237</v>
      </c>
    </row>
    <row r="240" spans="1:5" x14ac:dyDescent="0.25">
      <c r="A240">
        <v>7.8096865749076816E-2</v>
      </c>
      <c r="B240">
        <f t="shared" si="13"/>
        <v>-1.4179898385081546</v>
      </c>
      <c r="C240">
        <f t="shared" si="14"/>
        <v>-7.0899491925407732E-2</v>
      </c>
      <c r="D240">
        <f t="shared" si="15"/>
        <v>2.6846912708574922E-2</v>
      </c>
      <c r="E240">
        <f t="shared" si="16"/>
        <v>3.0026804482400884E-2</v>
      </c>
    </row>
    <row r="241" spans="1:5" x14ac:dyDescent="0.25">
      <c r="A241">
        <v>0.55433820612201301</v>
      </c>
      <c r="B241">
        <f t="shared" si="13"/>
        <v>0.13662958827300087</v>
      </c>
      <c r="C241">
        <f t="shared" si="14"/>
        <v>6.8314794136500436E-3</v>
      </c>
      <c r="D241">
        <f t="shared" si="15"/>
        <v>2.830900958050998E-2</v>
      </c>
      <c r="E241">
        <f t="shared" si="16"/>
        <v>2.2293628827794607E-2</v>
      </c>
    </row>
    <row r="242" spans="1:5" x14ac:dyDescent="0.25">
      <c r="A242">
        <v>0.36448255867183449</v>
      </c>
      <c r="B242">
        <f t="shared" si="13"/>
        <v>-0.34650248453110477</v>
      </c>
      <c r="C242">
        <f t="shared" si="14"/>
        <v>-1.7325124226555241E-2</v>
      </c>
      <c r="D242">
        <f t="shared" si="15"/>
        <v>5.3220834378527454E-3</v>
      </c>
      <c r="E242">
        <f t="shared" si="16"/>
        <v>-2.6353872978018182E-4</v>
      </c>
    </row>
    <row r="243" spans="1:5" x14ac:dyDescent="0.25">
      <c r="A243">
        <v>0.94360179448835724</v>
      </c>
      <c r="B243">
        <f t="shared" si="13"/>
        <v>1.5857483297886255</v>
      </c>
      <c r="C243">
        <f t="shared" si="14"/>
        <v>7.9287416489431273E-2</v>
      </c>
      <c r="D243">
        <f t="shared" si="15"/>
        <v>8.3545083239713464E-2</v>
      </c>
      <c r="E243">
        <f t="shared" si="16"/>
        <v>7.6820868749849655E-2</v>
      </c>
    </row>
    <row r="244" spans="1:5" x14ac:dyDescent="0.25">
      <c r="A244">
        <v>0.49946592608417006</v>
      </c>
      <c r="B244">
        <f t="shared" si="13"/>
        <v>-1.3387251780359933E-3</v>
      </c>
      <c r="C244">
        <f t="shared" si="14"/>
        <v>-6.6936258901799668E-5</v>
      </c>
      <c r="D244">
        <f t="shared" si="15"/>
        <v>6.6769130332868964E-2</v>
      </c>
      <c r="E244">
        <f t="shared" si="16"/>
        <v>6.9098199488940901E-2</v>
      </c>
    </row>
    <row r="245" spans="1:5" x14ac:dyDescent="0.25">
      <c r="A245">
        <v>0.48695333719901118</v>
      </c>
      <c r="B245">
        <f t="shared" si="13"/>
        <v>-3.2708965355755078E-2</v>
      </c>
      <c r="C245">
        <f t="shared" si="14"/>
        <v>-1.6354482677877541E-3</v>
      </c>
      <c r="D245">
        <f t="shared" si="15"/>
        <v>5.1779855998507422E-2</v>
      </c>
      <c r="E245">
        <f t="shared" si="16"/>
        <v>5.2870844397274096E-2</v>
      </c>
    </row>
    <row r="246" spans="1:5" x14ac:dyDescent="0.25">
      <c r="A246">
        <v>0.45493942075869015</v>
      </c>
      <c r="B246">
        <f t="shared" si="13"/>
        <v>-0.11319136485541959</v>
      </c>
      <c r="C246">
        <f t="shared" si="14"/>
        <v>-5.6595682427709798E-3</v>
      </c>
      <c r="D246">
        <f t="shared" si="15"/>
        <v>3.5764316556034959E-2</v>
      </c>
      <c r="E246">
        <f t="shared" si="16"/>
        <v>3.5014371765881611E-2</v>
      </c>
    </row>
    <row r="247" spans="1:5" x14ac:dyDescent="0.25">
      <c r="A247">
        <v>0.57164220099490337</v>
      </c>
      <c r="B247">
        <f t="shared" si="13"/>
        <v>0.18055663318818727</v>
      </c>
      <c r="C247">
        <f t="shared" si="14"/>
        <v>9.027831659409364E-3</v>
      </c>
      <c r="D247">
        <f t="shared" si="15"/>
        <v>3.7639284904237333E-2</v>
      </c>
      <c r="E247">
        <f t="shared" si="16"/>
        <v>3.5253681808975403E-2</v>
      </c>
    </row>
    <row r="248" spans="1:5" x14ac:dyDescent="0.25">
      <c r="A248">
        <v>0.22360911893063143</v>
      </c>
      <c r="B248">
        <f t="shared" si="13"/>
        <v>-0.76006080831341205</v>
      </c>
      <c r="C248">
        <f t="shared" si="14"/>
        <v>-3.8003040415670604E-2</v>
      </c>
      <c r="D248">
        <f t="shared" si="15"/>
        <v>-7.8916124922807362E-3</v>
      </c>
      <c r="E248">
        <f t="shared" si="16"/>
        <v>-9.7761639641809027E-3</v>
      </c>
    </row>
    <row r="249" spans="1:5" x14ac:dyDescent="0.25">
      <c r="A249">
        <v>0.56962797936948761</v>
      </c>
      <c r="B249">
        <f t="shared" si="13"/>
        <v>0.17542710861799418</v>
      </c>
      <c r="C249">
        <f t="shared" si="14"/>
        <v>8.7713554308997098E-3</v>
      </c>
      <c r="D249">
        <f t="shared" si="15"/>
        <v>2.4580654370751206E-3</v>
      </c>
      <c r="E249">
        <f t="shared" si="16"/>
        <v>-3.5525603177606435E-3</v>
      </c>
    </row>
    <row r="250" spans="1:5" x14ac:dyDescent="0.25">
      <c r="A250">
        <v>0.20139164403210547</v>
      </c>
      <c r="B250">
        <f t="shared" si="13"/>
        <v>-0.83666074894465126</v>
      </c>
      <c r="C250">
        <f t="shared" si="14"/>
        <v>-4.1833037447232567E-2</v>
      </c>
      <c r="D250">
        <f t="shared" si="15"/>
        <v>-3.9866585097572474E-2</v>
      </c>
      <c r="E250">
        <f t="shared" si="16"/>
        <v>-4.4052725336799055E-2</v>
      </c>
    </row>
    <row r="251" spans="1:5" x14ac:dyDescent="0.25">
      <c r="A251">
        <v>6.9612720114749602E-2</v>
      </c>
      <c r="B251">
        <f t="shared" si="13"/>
        <v>-1.4786815701965423</v>
      </c>
      <c r="C251">
        <f t="shared" si="14"/>
        <v>-7.3934078509827125E-2</v>
      </c>
      <c r="D251">
        <f t="shared" si="15"/>
        <v>-0.1058273465878851</v>
      </c>
      <c r="E251">
        <f t="shared" si="16"/>
        <v>-0.1132262752811702</v>
      </c>
    </row>
    <row r="252" spans="1:5" x14ac:dyDescent="0.25">
      <c r="A252">
        <v>0.35551011688589129</v>
      </c>
      <c r="B252">
        <f t="shared" si="13"/>
        <v>-0.37048623119411384</v>
      </c>
      <c r="C252">
        <f t="shared" si="14"/>
        <v>-1.8524311559705693E-2</v>
      </c>
      <c r="D252">
        <f t="shared" si="15"/>
        <v>-0.10318618883001379</v>
      </c>
      <c r="E252">
        <f t="shared" si="16"/>
        <v>-0.11602268677907897</v>
      </c>
    </row>
    <row r="253" spans="1:5" x14ac:dyDescent="0.25">
      <c r="A253">
        <v>0.78289132358775593</v>
      </c>
      <c r="B253">
        <f t="shared" si="13"/>
        <v>0.78199527093829901</v>
      </c>
      <c r="C253">
        <f t="shared" si="14"/>
        <v>3.9099763546914953E-2</v>
      </c>
      <c r="D253">
        <f t="shared" si="15"/>
        <v>-4.3449187517096088E-2</v>
      </c>
      <c r="E253">
        <f t="shared" si="16"/>
        <v>-5.3998027026139095E-2</v>
      </c>
    </row>
    <row r="254" spans="1:5" x14ac:dyDescent="0.25">
      <c r="A254">
        <v>0.27600939970091859</v>
      </c>
      <c r="B254">
        <f t="shared" si="13"/>
        <v>-0.59473772679656511</v>
      </c>
      <c r="C254">
        <f t="shared" si="14"/>
        <v>-2.9736886339828256E-2</v>
      </c>
      <c r="D254">
        <f t="shared" si="15"/>
        <v>-6.4496236353505126E-2</v>
      </c>
      <c r="E254">
        <f t="shared" si="16"/>
        <v>-6.6732841985445546E-2</v>
      </c>
    </row>
    <row r="255" spans="1:5" x14ac:dyDescent="0.25">
      <c r="A255">
        <v>7.9744865260780659E-2</v>
      </c>
      <c r="B255">
        <f t="shared" si="13"/>
        <v>-1.4067897916333656</v>
      </c>
      <c r="C255">
        <f t="shared" si="14"/>
        <v>-7.0339489581668288E-2</v>
      </c>
      <c r="D255">
        <f t="shared" si="15"/>
        <v>-0.12193647866447239</v>
      </c>
      <c r="E255">
        <f t="shared" si="16"/>
        <v>-0.12499924466595537</v>
      </c>
    </row>
    <row r="256" spans="1:5" x14ac:dyDescent="0.25">
      <c r="A256">
        <v>0.49229407635731071</v>
      </c>
      <c r="B256">
        <f t="shared" si="13"/>
        <v>-1.931708737909632E-2</v>
      </c>
      <c r="C256">
        <f t="shared" si="14"/>
        <v>-9.6585436895481607E-4</v>
      </c>
      <c r="D256">
        <f t="shared" si="15"/>
        <v>-9.8515037300532737E-2</v>
      </c>
      <c r="E256">
        <f t="shared" si="16"/>
        <v>-0.10679189036977009</v>
      </c>
    </row>
    <row r="257" spans="1:5" x14ac:dyDescent="0.25">
      <c r="A257">
        <v>0.26343577379680777</v>
      </c>
      <c r="B257">
        <f t="shared" si="13"/>
        <v>-0.63278883681387188</v>
      </c>
      <c r="C257">
        <f t="shared" si="14"/>
        <v>-3.1639441840693595E-2</v>
      </c>
      <c r="D257">
        <f t="shared" si="15"/>
        <v>-0.11045147168111979</v>
      </c>
      <c r="E257">
        <f t="shared" si="16"/>
        <v>-0.11525221870689115</v>
      </c>
    </row>
    <row r="258" spans="1:5" x14ac:dyDescent="0.25">
      <c r="A258">
        <v>0.9838251899777215</v>
      </c>
      <c r="B258">
        <f t="shared" si="13"/>
        <v>2.1400636892118117</v>
      </c>
      <c r="C258">
        <f t="shared" si="14"/>
        <v>0.10700318446059059</v>
      </c>
      <c r="D258">
        <f t="shared" si="15"/>
        <v>1.8642007115694748E-2</v>
      </c>
      <c r="E258">
        <f t="shared" si="16"/>
        <v>1.3955376661365565E-2</v>
      </c>
    </row>
    <row r="259" spans="1:5" x14ac:dyDescent="0.25">
      <c r="A259">
        <v>4.098635822626423E-2</v>
      </c>
      <c r="B259">
        <f t="shared" si="13"/>
        <v>-1.7393528497376851</v>
      </c>
      <c r="C259">
        <f t="shared" si="14"/>
        <v>-8.6967642486884267E-2</v>
      </c>
      <c r="D259">
        <f t="shared" si="15"/>
        <v>-7.2054036794328466E-2</v>
      </c>
      <c r="E259">
        <f t="shared" si="16"/>
        <v>-6.2882581620966133E-2</v>
      </c>
    </row>
    <row r="260" spans="1:5" x14ac:dyDescent="0.25">
      <c r="A260">
        <v>0.75514999847407449</v>
      </c>
      <c r="B260">
        <f t="shared" si="13"/>
        <v>0.69078605058573495</v>
      </c>
      <c r="C260">
        <f t="shared" si="14"/>
        <v>3.4539302529286747E-2</v>
      </c>
      <c r="D260">
        <f t="shared" si="15"/>
        <v>-2.3103926906176027E-2</v>
      </c>
      <c r="E260">
        <f t="shared" si="16"/>
        <v>-2.3450558595719331E-2</v>
      </c>
    </row>
    <row r="261" spans="1:5" x14ac:dyDescent="0.25">
      <c r="A261">
        <v>0.83382671590319524</v>
      </c>
      <c r="B261">
        <f t="shared" si="13"/>
        <v>0.96939816368526999</v>
      </c>
      <c r="C261">
        <f t="shared" si="14"/>
        <v>4.8469908184263499E-2</v>
      </c>
      <c r="D261">
        <f t="shared" si="15"/>
        <v>2.9986766659322678E-2</v>
      </c>
      <c r="E261">
        <f t="shared" si="16"/>
        <v>3.3652663610212713E-2</v>
      </c>
    </row>
    <row r="262" spans="1:5" x14ac:dyDescent="0.25">
      <c r="A262">
        <v>0.79940183721427049</v>
      </c>
      <c r="B262">
        <f t="shared" si="13"/>
        <v>0.83948656441748182</v>
      </c>
      <c r="C262">
        <f t="shared" si="14"/>
        <v>4.1974328220874095E-2</v>
      </c>
      <c r="D262">
        <f t="shared" si="15"/>
        <v>6.5963741548332233E-2</v>
      </c>
      <c r="E262">
        <f t="shared" si="16"/>
        <v>7.4606781329637467E-2</v>
      </c>
    </row>
    <row r="263" spans="1:5" x14ac:dyDescent="0.25">
      <c r="A263">
        <v>0.20371105075228127</v>
      </c>
      <c r="B263">
        <f t="shared" si="13"/>
        <v>-0.82843869256815084</v>
      </c>
      <c r="C263">
        <f t="shared" si="14"/>
        <v>-4.1421934628407542E-2</v>
      </c>
      <c r="D263">
        <f t="shared" si="15"/>
        <v>1.1349058610258249E-2</v>
      </c>
      <c r="E263">
        <f t="shared" si="16"/>
        <v>2.2358902207244905E-2</v>
      </c>
    </row>
    <row r="264" spans="1:5" x14ac:dyDescent="0.25">
      <c r="A264">
        <v>0.87008270516067998</v>
      </c>
      <c r="B264">
        <f t="shared" ref="B264:B327" si="17">_xlfn.NORM.S.INV(A264)</f>
        <v>1.1267821727217964</v>
      </c>
      <c r="C264">
        <f t="shared" ref="C264:C327" si="18">B264*$B$2</f>
        <v>5.6339108636089819E-2</v>
      </c>
      <c r="D264">
        <f t="shared" ref="D264:D327" si="19">$D$1+$D$3*D263+C264</f>
        <v>6.5418355524296423E-2</v>
      </c>
      <c r="E264">
        <f t="shared" si="16"/>
        <v>6.9001442489646486E-2</v>
      </c>
    </row>
    <row r="265" spans="1:5" x14ac:dyDescent="0.25">
      <c r="A265">
        <v>0.38489944151127659</v>
      </c>
      <c r="B265">
        <f t="shared" si="17"/>
        <v>-0.29263797620328114</v>
      </c>
      <c r="C265">
        <f t="shared" si="18"/>
        <v>-1.4631898810164058E-2</v>
      </c>
      <c r="D265">
        <f t="shared" si="19"/>
        <v>3.7702785609273086E-2</v>
      </c>
      <c r="E265">
        <f t="shared" si="16"/>
        <v>4.5233509209793292E-2</v>
      </c>
    </row>
    <row r="266" spans="1:5" x14ac:dyDescent="0.25">
      <c r="A266">
        <v>0.34330271309549243</v>
      </c>
      <c r="B266">
        <f t="shared" si="17"/>
        <v>-0.40346602161598766</v>
      </c>
      <c r="C266">
        <f t="shared" si="18"/>
        <v>-2.0173301080799386E-2</v>
      </c>
      <c r="D266">
        <f t="shared" si="19"/>
        <v>9.9889274066190838E-3</v>
      </c>
      <c r="E266">
        <f t="shared" ref="E266:E329" si="20">$E$1+$C266+$E$3*E265+$E$4*E264</f>
        <v>1.3636712959049929E-2</v>
      </c>
    </row>
    <row r="267" spans="1:5" x14ac:dyDescent="0.25">
      <c r="A267">
        <v>0.326120792260506</v>
      </c>
      <c r="B267">
        <f t="shared" si="17"/>
        <v>-0.45065033235417817</v>
      </c>
      <c r="C267">
        <f t="shared" si="18"/>
        <v>-2.2532516617708911E-2</v>
      </c>
      <c r="D267">
        <f t="shared" si="19"/>
        <v>-1.4541374692413643E-2</v>
      </c>
      <c r="E267">
        <f t="shared" si="20"/>
        <v>-1.4782825875543304E-2</v>
      </c>
    </row>
    <row r="268" spans="1:5" x14ac:dyDescent="0.25">
      <c r="A268">
        <v>0.20349742118594927</v>
      </c>
      <c r="B268">
        <f t="shared" si="17"/>
        <v>-0.82919364155259601</v>
      </c>
      <c r="C268">
        <f t="shared" si="18"/>
        <v>-4.1459682077629803E-2</v>
      </c>
      <c r="D268">
        <f t="shared" si="19"/>
        <v>-5.3092781831560715E-2</v>
      </c>
      <c r="E268">
        <f t="shared" si="20"/>
        <v>-5.612789666152377E-2</v>
      </c>
    </row>
    <row r="269" spans="1:5" x14ac:dyDescent="0.25">
      <c r="A269">
        <v>0.39405499435407576</v>
      </c>
      <c r="B269">
        <f t="shared" si="17"/>
        <v>-0.26876570148984236</v>
      </c>
      <c r="C269">
        <f t="shared" si="18"/>
        <v>-1.3438285074492119E-2</v>
      </c>
      <c r="D269">
        <f t="shared" si="19"/>
        <v>-5.5912510539740695E-2</v>
      </c>
      <c r="E269">
        <f t="shared" si="20"/>
        <v>-6.2475109482309187E-2</v>
      </c>
    </row>
    <row r="270" spans="1:5" x14ac:dyDescent="0.25">
      <c r="A270">
        <v>0.95367290261543625</v>
      </c>
      <c r="B270">
        <f t="shared" si="17"/>
        <v>1.6815599885966983</v>
      </c>
      <c r="C270">
        <f t="shared" si="18"/>
        <v>8.4077999429834918E-2</v>
      </c>
      <c r="D270">
        <f t="shared" si="19"/>
        <v>3.9347990998042356E-2</v>
      </c>
      <c r="E270">
        <f t="shared" si="20"/>
        <v>3.3463190561909023E-2</v>
      </c>
    </row>
    <row r="271" spans="1:5" x14ac:dyDescent="0.25">
      <c r="A271">
        <v>0.58360545670949426</v>
      </c>
      <c r="B271">
        <f t="shared" si="17"/>
        <v>0.21112582804886568</v>
      </c>
      <c r="C271">
        <f t="shared" si="18"/>
        <v>1.0556291402443284E-2</v>
      </c>
      <c r="D271">
        <f t="shared" si="19"/>
        <v>4.2034684200877172E-2</v>
      </c>
      <c r="E271">
        <f t="shared" si="20"/>
        <v>4.6920673856392328E-2</v>
      </c>
    </row>
    <row r="272" spans="1:5" x14ac:dyDescent="0.25">
      <c r="A272">
        <v>0.15948973052156132</v>
      </c>
      <c r="B272">
        <f t="shared" si="17"/>
        <v>-0.99655725865406863</v>
      </c>
      <c r="C272">
        <f t="shared" si="18"/>
        <v>-4.9827862932703436E-2</v>
      </c>
      <c r="D272">
        <f t="shared" si="19"/>
        <v>-1.6200115572001697E-2</v>
      </c>
      <c r="E272">
        <f t="shared" si="20"/>
        <v>-1.0945575518141241E-2</v>
      </c>
    </row>
    <row r="273" spans="1:5" x14ac:dyDescent="0.25">
      <c r="A273">
        <v>0.35847041230506305</v>
      </c>
      <c r="B273">
        <f t="shared" si="17"/>
        <v>-0.36255032383982394</v>
      </c>
      <c r="C273">
        <f t="shared" si="18"/>
        <v>-1.8127516191991197E-2</v>
      </c>
      <c r="D273">
        <f t="shared" si="19"/>
        <v>-3.1087608649592556E-2</v>
      </c>
      <c r="E273">
        <f t="shared" si="20"/>
        <v>-3.2670601543957553E-2</v>
      </c>
    </row>
    <row r="274" spans="1:5" x14ac:dyDescent="0.25">
      <c r="A274">
        <v>0.51029999694814909</v>
      </c>
      <c r="B274">
        <f t="shared" si="17"/>
        <v>2.5821132583018373E-2</v>
      </c>
      <c r="C274">
        <f t="shared" si="18"/>
        <v>1.2910566291509187E-3</v>
      </c>
      <c r="D274">
        <f t="shared" si="19"/>
        <v>-2.3579030290523127E-2</v>
      </c>
      <c r="E274">
        <f t="shared" si="20"/>
        <v>-2.7017927208596755E-2</v>
      </c>
    </row>
    <row r="275" spans="1:5" x14ac:dyDescent="0.25">
      <c r="A275">
        <v>0.72209845271156958</v>
      </c>
      <c r="B275">
        <f t="shared" si="17"/>
        <v>0.58908673022247282</v>
      </c>
      <c r="C275">
        <f t="shared" si="18"/>
        <v>2.9454336511123641E-2</v>
      </c>
      <c r="D275">
        <f t="shared" si="19"/>
        <v>1.0591112278705139E-2</v>
      </c>
      <c r="E275">
        <f t="shared" si="20"/>
        <v>8.4052621777823168E-3</v>
      </c>
    </row>
    <row r="276" spans="1:5" x14ac:dyDescent="0.25">
      <c r="A276">
        <v>0.84441663869136629</v>
      </c>
      <c r="B276">
        <f t="shared" si="17"/>
        <v>1.0127769297100815</v>
      </c>
      <c r="C276">
        <f t="shared" si="18"/>
        <v>5.0638846485504076E-2</v>
      </c>
      <c r="D276">
        <f t="shared" si="19"/>
        <v>5.9111736308468187E-2</v>
      </c>
      <c r="E276">
        <f t="shared" si="20"/>
        <v>6.0905375166367834E-2</v>
      </c>
    </row>
    <row r="277" spans="1:5" x14ac:dyDescent="0.25">
      <c r="A277">
        <v>0.42649616992706074</v>
      </c>
      <c r="B277">
        <f t="shared" si="17"/>
        <v>-0.18530178269739017</v>
      </c>
      <c r="C277">
        <f t="shared" si="18"/>
        <v>-9.2650891348695086E-3</v>
      </c>
      <c r="D277">
        <f t="shared" si="19"/>
        <v>3.8024299911905042E-2</v>
      </c>
      <c r="E277">
        <f t="shared" si="20"/>
        <v>4.4709222297083309E-2</v>
      </c>
    </row>
    <row r="278" spans="1:5" x14ac:dyDescent="0.25">
      <c r="A278">
        <v>0.66655476546525472</v>
      </c>
      <c r="B278">
        <f t="shared" si="17"/>
        <v>0.43041956041662066</v>
      </c>
      <c r="C278">
        <f t="shared" si="18"/>
        <v>2.1520978020831034E-2</v>
      </c>
      <c r="D278">
        <f t="shared" si="19"/>
        <v>5.1940417950355068E-2</v>
      </c>
      <c r="E278">
        <f t="shared" si="20"/>
        <v>5.5668740571569231E-2</v>
      </c>
    </row>
    <row r="279" spans="1:5" x14ac:dyDescent="0.25">
      <c r="A279">
        <v>0.98699911496322523</v>
      </c>
      <c r="B279">
        <f t="shared" si="17"/>
        <v>2.2261853315795563</v>
      </c>
      <c r="C279">
        <f t="shared" si="18"/>
        <v>0.11130926657897783</v>
      </c>
      <c r="D279">
        <f t="shared" si="19"/>
        <v>0.15286160093926188</v>
      </c>
      <c r="E279">
        <f t="shared" si="20"/>
        <v>0.15694021086368182</v>
      </c>
    </row>
    <row r="280" spans="1:5" x14ac:dyDescent="0.25">
      <c r="A280">
        <v>0.40537736136967073</v>
      </c>
      <c r="B280">
        <f t="shared" si="17"/>
        <v>-0.23945250248197761</v>
      </c>
      <c r="C280">
        <f t="shared" si="18"/>
        <v>-1.1972625124098881E-2</v>
      </c>
      <c r="D280">
        <f t="shared" si="19"/>
        <v>0.11031665562731062</v>
      </c>
      <c r="E280">
        <f t="shared" si="20"/>
        <v>0.12370669059605785</v>
      </c>
    </row>
    <row r="281" spans="1:5" x14ac:dyDescent="0.25">
      <c r="A281">
        <v>6.7751091036713767E-3</v>
      </c>
      <c r="B281">
        <f t="shared" si="17"/>
        <v>-2.4689710453039071</v>
      </c>
      <c r="C281">
        <f t="shared" si="18"/>
        <v>-0.12344855226519535</v>
      </c>
      <c r="D281">
        <f t="shared" si="19"/>
        <v>-3.5195227763346854E-2</v>
      </c>
      <c r="E281">
        <f t="shared" si="20"/>
        <v>-2.7806551815111467E-2</v>
      </c>
    </row>
    <row r="282" spans="1:5" x14ac:dyDescent="0.25">
      <c r="A282">
        <v>0.14597003082369456</v>
      </c>
      <c r="B282">
        <f t="shared" si="17"/>
        <v>-1.0538751931969588</v>
      </c>
      <c r="C282">
        <f t="shared" si="18"/>
        <v>-5.269375965984794E-2</v>
      </c>
      <c r="D282">
        <f t="shared" si="19"/>
        <v>-8.0849941870525424E-2</v>
      </c>
      <c r="E282">
        <f t="shared" si="20"/>
        <v>-9.0090325353054057E-2</v>
      </c>
    </row>
    <row r="283" spans="1:5" x14ac:dyDescent="0.25">
      <c r="A283">
        <v>0.85857722708822903</v>
      </c>
      <c r="B283">
        <f t="shared" si="17"/>
        <v>1.0739489871519365</v>
      </c>
      <c r="C283">
        <f t="shared" si="18"/>
        <v>5.3697449357596828E-2</v>
      </c>
      <c r="D283">
        <f t="shared" si="19"/>
        <v>-1.0982504138823519E-2</v>
      </c>
      <c r="E283">
        <f t="shared" si="20"/>
        <v>-2.4603188278640685E-2</v>
      </c>
    </row>
    <row r="284" spans="1:5" x14ac:dyDescent="0.25">
      <c r="A284">
        <v>0.94885097811822872</v>
      </c>
      <c r="B284">
        <f t="shared" si="17"/>
        <v>1.6338133716319656</v>
      </c>
      <c r="C284">
        <f t="shared" si="18"/>
        <v>8.1690668581598291E-2</v>
      </c>
      <c r="D284">
        <f t="shared" si="19"/>
        <v>7.2904665270539473E-2</v>
      </c>
      <c r="E284">
        <f t="shared" si="20"/>
        <v>6.8556831666127083E-2</v>
      </c>
    </row>
    <row r="285" spans="1:5" x14ac:dyDescent="0.25">
      <c r="A285">
        <v>0.63780632953886529</v>
      </c>
      <c r="B285">
        <f t="shared" si="17"/>
        <v>0.35260132925449345</v>
      </c>
      <c r="C285">
        <f t="shared" si="18"/>
        <v>1.7630066462724674E-2</v>
      </c>
      <c r="D285">
        <f t="shared" si="19"/>
        <v>7.5953798679156262E-2</v>
      </c>
      <c r="E285">
        <f t="shared" si="20"/>
        <v>8.1791533790103121E-2</v>
      </c>
    </row>
    <row r="286" spans="1:5" x14ac:dyDescent="0.25">
      <c r="A286">
        <v>0.25943784905545214</v>
      </c>
      <c r="B286">
        <f t="shared" si="17"/>
        <v>-0.64507945338147854</v>
      </c>
      <c r="C286">
        <f t="shared" si="18"/>
        <v>-3.2253972669073927E-2</v>
      </c>
      <c r="D286">
        <f t="shared" si="19"/>
        <v>2.8509066274251087E-2</v>
      </c>
      <c r="E286">
        <f t="shared" si="20"/>
        <v>3.450272457540618E-2</v>
      </c>
    </row>
    <row r="287" spans="1:5" x14ac:dyDescent="0.25">
      <c r="A287">
        <v>0.12543107394634845</v>
      </c>
      <c r="B287">
        <f t="shared" si="17"/>
        <v>-1.1482578161472325</v>
      </c>
      <c r="C287">
        <f t="shared" si="18"/>
        <v>-5.741289080736163E-2</v>
      </c>
      <c r="D287">
        <f t="shared" si="19"/>
        <v>-3.4605637787960761E-2</v>
      </c>
      <c r="E287">
        <f t="shared" si="20"/>
        <v>-3.4539592068506382E-2</v>
      </c>
    </row>
    <row r="288" spans="1:5" x14ac:dyDescent="0.25">
      <c r="A288">
        <v>0.445600756859035</v>
      </c>
      <c r="B288">
        <f t="shared" si="17"/>
        <v>-0.13678402175364243</v>
      </c>
      <c r="C288">
        <f t="shared" si="18"/>
        <v>-6.8392010876821216E-3</v>
      </c>
      <c r="D288">
        <f t="shared" si="19"/>
        <v>-3.452371131805073E-2</v>
      </c>
      <c r="E288">
        <f t="shared" si="20"/>
        <v>-4.1375106406878484E-2</v>
      </c>
    </row>
    <row r="289" spans="1:5" x14ac:dyDescent="0.25">
      <c r="A289">
        <v>0.89806817835016939</v>
      </c>
      <c r="B289">
        <f t="shared" si="17"/>
        <v>1.2706206322334221</v>
      </c>
      <c r="C289">
        <f t="shared" si="18"/>
        <v>6.3531031611671104E-2</v>
      </c>
      <c r="D289">
        <f t="shared" si="19"/>
        <v>3.591206255723052E-2</v>
      </c>
      <c r="E289">
        <f t="shared" si="20"/>
        <v>2.9747395052331108E-2</v>
      </c>
    </row>
    <row r="290" spans="1:5" x14ac:dyDescent="0.25">
      <c r="A290">
        <v>0.29932554094058045</v>
      </c>
      <c r="B290">
        <f t="shared" si="17"/>
        <v>-0.52634131539302231</v>
      </c>
      <c r="C290">
        <f t="shared" si="18"/>
        <v>-2.6317065769651118E-2</v>
      </c>
      <c r="D290">
        <f t="shared" si="19"/>
        <v>2.4125842761332991E-3</v>
      </c>
      <c r="E290">
        <f t="shared" si="20"/>
        <v>4.5931004181347292E-3</v>
      </c>
    </row>
    <row r="291" spans="1:5" x14ac:dyDescent="0.25">
      <c r="A291">
        <v>0.32688375499740591</v>
      </c>
      <c r="B291">
        <f t="shared" si="17"/>
        <v>-0.44853447677332864</v>
      </c>
      <c r="C291">
        <f t="shared" si="18"/>
        <v>-2.2426723838666434E-2</v>
      </c>
      <c r="D291">
        <f t="shared" si="19"/>
        <v>-2.0496656417759794E-2</v>
      </c>
      <c r="E291">
        <f t="shared" si="20"/>
        <v>-2.126767296757829E-2</v>
      </c>
    </row>
    <row r="292" spans="1:5" x14ac:dyDescent="0.25">
      <c r="A292">
        <v>0.52812280648213139</v>
      </c>
      <c r="B292">
        <f t="shared" si="17"/>
        <v>7.0551907745467227E-2</v>
      </c>
      <c r="C292">
        <f t="shared" si="18"/>
        <v>3.5275953872733615E-3</v>
      </c>
      <c r="D292">
        <f t="shared" si="19"/>
        <v>-1.2869729746934476E-2</v>
      </c>
      <c r="E292">
        <f t="shared" si="20"/>
        <v>-1.6072620325360575E-2</v>
      </c>
    </row>
    <row r="293" spans="1:5" x14ac:dyDescent="0.25">
      <c r="A293">
        <v>0.6385998107852412</v>
      </c>
      <c r="B293">
        <f t="shared" si="17"/>
        <v>0.35471864899874217</v>
      </c>
      <c r="C293">
        <f t="shared" si="18"/>
        <v>1.7735932449937108E-2</v>
      </c>
      <c r="D293">
        <f t="shared" si="19"/>
        <v>7.4401486523895267E-3</v>
      </c>
      <c r="E293">
        <f t="shared" si="20"/>
        <v>5.3973414538704195E-3</v>
      </c>
    </row>
    <row r="294" spans="1:5" x14ac:dyDescent="0.25">
      <c r="A294">
        <v>0.96694845423749509</v>
      </c>
      <c r="B294">
        <f t="shared" si="17"/>
        <v>1.837723959107967</v>
      </c>
      <c r="C294">
        <f t="shared" si="18"/>
        <v>9.188619795539836E-2</v>
      </c>
      <c r="D294">
        <f t="shared" si="19"/>
        <v>9.7838316877309983E-2</v>
      </c>
      <c r="E294">
        <f t="shared" si="20"/>
        <v>9.8351067296417793E-2</v>
      </c>
    </row>
    <row r="295" spans="1:5" x14ac:dyDescent="0.25">
      <c r="A295">
        <v>9.5950193792535179E-2</v>
      </c>
      <c r="B295">
        <f t="shared" si="17"/>
        <v>-1.304977857813594</v>
      </c>
      <c r="C295">
        <f t="shared" si="18"/>
        <v>-6.5248892890679699E-2</v>
      </c>
      <c r="D295">
        <f t="shared" si="19"/>
        <v>1.302176061116829E-2</v>
      </c>
      <c r="E295">
        <f t="shared" si="20"/>
        <v>2.2727333530709277E-2</v>
      </c>
    </row>
    <row r="296" spans="1:5" x14ac:dyDescent="0.25">
      <c r="A296">
        <v>0.58699301126132997</v>
      </c>
      <c r="B296">
        <f t="shared" si="17"/>
        <v>0.21981661721245238</v>
      </c>
      <c r="C296">
        <f t="shared" si="18"/>
        <v>1.099083086062262E-2</v>
      </c>
      <c r="D296">
        <f t="shared" si="19"/>
        <v>2.1408239349557254E-2</v>
      </c>
      <c r="E296">
        <f t="shared" si="20"/>
        <v>2.1610324308619193E-2</v>
      </c>
    </row>
    <row r="297" spans="1:5" x14ac:dyDescent="0.25">
      <c r="A297">
        <v>0.31904049806207463</v>
      </c>
      <c r="B297">
        <f t="shared" si="17"/>
        <v>-0.47038357603656022</v>
      </c>
      <c r="C297">
        <f t="shared" si="18"/>
        <v>-2.3519178801828012E-2</v>
      </c>
      <c r="D297">
        <f t="shared" si="19"/>
        <v>-6.3925873221822097E-3</v>
      </c>
      <c r="E297">
        <f t="shared" si="20"/>
        <v>-6.3426202771416657E-3</v>
      </c>
    </row>
    <row r="298" spans="1:5" x14ac:dyDescent="0.25">
      <c r="A298">
        <v>0.48924222540971096</v>
      </c>
      <c r="B298">
        <f t="shared" si="17"/>
        <v>-2.6969010820891235E-2</v>
      </c>
      <c r="C298">
        <f t="shared" si="18"/>
        <v>-1.3484505410445618E-3</v>
      </c>
      <c r="D298">
        <f t="shared" si="19"/>
        <v>-6.46252039879033E-3</v>
      </c>
      <c r="E298">
        <f t="shared" si="20"/>
        <v>-9.2178412213339798E-3</v>
      </c>
    </row>
    <row r="299" spans="1:5" x14ac:dyDescent="0.25">
      <c r="A299">
        <v>0.43379009369182409</v>
      </c>
      <c r="B299">
        <f t="shared" si="17"/>
        <v>-0.16673293816956733</v>
      </c>
      <c r="C299">
        <f t="shared" si="18"/>
        <v>-8.3366469084783668E-3</v>
      </c>
      <c r="D299">
        <f t="shared" si="19"/>
        <v>-1.350666322751063E-2</v>
      </c>
      <c r="E299">
        <f t="shared" si="20"/>
        <v>-1.5998441979964782E-2</v>
      </c>
    </row>
    <row r="300" spans="1:5" x14ac:dyDescent="0.25">
      <c r="A300">
        <v>7.2206793420209359E-2</v>
      </c>
      <c r="B300">
        <f t="shared" si="17"/>
        <v>-1.4595507367224703</v>
      </c>
      <c r="C300">
        <f t="shared" si="18"/>
        <v>-7.2977536836123513E-2</v>
      </c>
      <c r="D300">
        <f t="shared" si="19"/>
        <v>-8.3782867418132012E-2</v>
      </c>
      <c r="E300">
        <f t="shared" si="20"/>
        <v>-8.6454350495958426E-2</v>
      </c>
    </row>
    <row r="301" spans="1:5" x14ac:dyDescent="0.25">
      <c r="A301">
        <v>0.72853785821100503</v>
      </c>
      <c r="B301">
        <f t="shared" si="17"/>
        <v>0.60839687502670048</v>
      </c>
      <c r="C301">
        <f t="shared" si="18"/>
        <v>3.0419843751335024E-2</v>
      </c>
      <c r="D301">
        <f t="shared" si="19"/>
        <v>-3.6606450183170589E-2</v>
      </c>
      <c r="E301">
        <f t="shared" si="20"/>
        <v>-4.5789227497031092E-2</v>
      </c>
    </row>
    <row r="302" spans="1:5" x14ac:dyDescent="0.25">
      <c r="A302">
        <v>0.58140812402722253</v>
      </c>
      <c r="B302">
        <f t="shared" si="17"/>
        <v>0.20549711494177925</v>
      </c>
      <c r="C302">
        <f t="shared" si="18"/>
        <v>1.0274855747088963E-2</v>
      </c>
      <c r="D302">
        <f t="shared" si="19"/>
        <v>-1.9010304399447508E-2</v>
      </c>
      <c r="E302">
        <f t="shared" si="20"/>
        <v>-2.2290013950643173E-2</v>
      </c>
    </row>
    <row r="303" spans="1:5" x14ac:dyDescent="0.25">
      <c r="A303">
        <v>0.44724875637073885</v>
      </c>
      <c r="B303">
        <f t="shared" si="17"/>
        <v>-0.13261545034713806</v>
      </c>
      <c r="C303">
        <f t="shared" si="18"/>
        <v>-6.6307725173569039E-3</v>
      </c>
      <c r="D303">
        <f t="shared" si="19"/>
        <v>-2.1839016036914911E-2</v>
      </c>
      <c r="E303">
        <f t="shared" si="20"/>
        <v>-2.2112862323232653E-2</v>
      </c>
    </row>
    <row r="304" spans="1:5" x14ac:dyDescent="0.25">
      <c r="A304">
        <v>0.40595721304971466</v>
      </c>
      <c r="B304">
        <f t="shared" si="17"/>
        <v>-0.2379570248068158</v>
      </c>
      <c r="C304">
        <f t="shared" si="18"/>
        <v>-1.189785124034079E-2</v>
      </c>
      <c r="D304">
        <f t="shared" si="19"/>
        <v>-2.9369064069872719E-2</v>
      </c>
      <c r="E304">
        <f t="shared" si="20"/>
        <v>-2.9570425936185862E-2</v>
      </c>
    </row>
    <row r="305" spans="1:5" x14ac:dyDescent="0.25">
      <c r="A305">
        <v>0.87246314889980769</v>
      </c>
      <c r="B305">
        <f t="shared" si="17"/>
        <v>1.1381120377363716</v>
      </c>
      <c r="C305">
        <f t="shared" si="18"/>
        <v>5.6905601886818584E-2</v>
      </c>
      <c r="D305">
        <f t="shared" si="19"/>
        <v>3.3410350630920405E-2</v>
      </c>
      <c r="E305">
        <f t="shared" si="20"/>
        <v>3.2503504776574571E-2</v>
      </c>
    </row>
    <row r="306" spans="1:5" x14ac:dyDescent="0.25">
      <c r="A306">
        <v>0.91140476699118012</v>
      </c>
      <c r="B306">
        <f t="shared" si="17"/>
        <v>1.3494562429880759</v>
      </c>
      <c r="C306">
        <f t="shared" si="18"/>
        <v>6.7472812149403802E-2</v>
      </c>
      <c r="D306">
        <f t="shared" si="19"/>
        <v>9.4201092654140131E-2</v>
      </c>
      <c r="E306">
        <f t="shared" si="20"/>
        <v>9.968300904193951E-2</v>
      </c>
    </row>
    <row r="307" spans="1:5" x14ac:dyDescent="0.25">
      <c r="A307">
        <v>0.58033997619556266</v>
      </c>
      <c r="B307">
        <f t="shared" si="17"/>
        <v>0.2027632958887762</v>
      </c>
      <c r="C307">
        <f t="shared" si="18"/>
        <v>1.0138164794438811E-2</v>
      </c>
      <c r="D307">
        <f t="shared" si="19"/>
        <v>8.5499038917750916E-2</v>
      </c>
      <c r="E307">
        <f t="shared" si="20"/>
        <v>9.6602522454526912E-2</v>
      </c>
    </row>
    <row r="308" spans="1:5" x14ac:dyDescent="0.25">
      <c r="A308">
        <v>0.41291543321024199</v>
      </c>
      <c r="B308">
        <f t="shared" si="17"/>
        <v>-0.22005173102653514</v>
      </c>
      <c r="C308">
        <f t="shared" si="18"/>
        <v>-1.1002586551326757E-2</v>
      </c>
      <c r="D308">
        <f t="shared" si="19"/>
        <v>5.7396644582873982E-2</v>
      </c>
      <c r="E308">
        <f t="shared" si="20"/>
        <v>6.5971382753553506E-2</v>
      </c>
    </row>
    <row r="309" spans="1:5" x14ac:dyDescent="0.25">
      <c r="A309">
        <v>0.3065584276863918</v>
      </c>
      <c r="B309">
        <f t="shared" si="17"/>
        <v>-0.50562937598766844</v>
      </c>
      <c r="C309">
        <f t="shared" si="18"/>
        <v>-2.5281468799383422E-2</v>
      </c>
      <c r="D309">
        <f t="shared" si="19"/>
        <v>2.0635846866915768E-2</v>
      </c>
      <c r="E309">
        <f t="shared" si="20"/>
        <v>2.4432523433362038E-2</v>
      </c>
    </row>
    <row r="310" spans="1:5" x14ac:dyDescent="0.25">
      <c r="A310">
        <v>0.22247993408001954</v>
      </c>
      <c r="B310">
        <f t="shared" si="17"/>
        <v>-0.7638445778246119</v>
      </c>
      <c r="C310">
        <f t="shared" si="18"/>
        <v>-3.8192228891230598E-2</v>
      </c>
      <c r="D310">
        <f t="shared" si="19"/>
        <v>-2.1683551397697984E-2</v>
      </c>
      <c r="E310">
        <f t="shared" si="20"/>
        <v>-2.2800096076560115E-2</v>
      </c>
    </row>
    <row r="311" spans="1:5" x14ac:dyDescent="0.25">
      <c r="A311">
        <v>0.87127292703024384</v>
      </c>
      <c r="B311">
        <f t="shared" si="17"/>
        <v>1.132428934558833</v>
      </c>
      <c r="C311">
        <f t="shared" si="18"/>
        <v>5.662144672794165E-2</v>
      </c>
      <c r="D311">
        <f t="shared" si="19"/>
        <v>3.9274605609783263E-2</v>
      </c>
      <c r="E311">
        <f t="shared" si="20"/>
        <v>3.3658107915701341E-2</v>
      </c>
    </row>
    <row r="312" spans="1:5" x14ac:dyDescent="0.25">
      <c r="A312">
        <v>0.67439802240058599</v>
      </c>
      <c r="B312">
        <f t="shared" si="17"/>
        <v>0.45209026682813402</v>
      </c>
      <c r="C312">
        <f t="shared" si="18"/>
        <v>2.2604513341406701E-2</v>
      </c>
      <c r="D312">
        <f t="shared" si="19"/>
        <v>5.402419782923331E-2</v>
      </c>
      <c r="E312">
        <f t="shared" si="20"/>
        <v>5.5176820073193918E-2</v>
      </c>
    </row>
    <row r="313" spans="1:5" x14ac:dyDescent="0.25">
      <c r="A313">
        <v>0.69969786675618761</v>
      </c>
      <c r="B313">
        <f t="shared" si="17"/>
        <v>0.5235317439986823</v>
      </c>
      <c r="C313">
        <f t="shared" si="18"/>
        <v>2.6176587199934116E-2</v>
      </c>
      <c r="D313">
        <f t="shared" si="19"/>
        <v>6.9395945463320771E-2</v>
      </c>
      <c r="E313">
        <f t="shared" si="20"/>
        <v>7.2469914474238506E-2</v>
      </c>
    </row>
    <row r="314" spans="1:5" x14ac:dyDescent="0.25">
      <c r="A314">
        <v>0.77047029023102509</v>
      </c>
      <c r="B314">
        <f t="shared" si="17"/>
        <v>0.74039653690712781</v>
      </c>
      <c r="C314">
        <f t="shared" si="18"/>
        <v>3.7019826845356395E-2</v>
      </c>
      <c r="D314">
        <f t="shared" si="19"/>
        <v>9.2536583216013019E-2</v>
      </c>
      <c r="E314">
        <f t="shared" si="20"/>
        <v>9.672506786485166E-2</v>
      </c>
    </row>
    <row r="315" spans="1:5" x14ac:dyDescent="0.25">
      <c r="A315">
        <v>0.26593829157383952</v>
      </c>
      <c r="B315">
        <f t="shared" si="17"/>
        <v>-0.62514395252503763</v>
      </c>
      <c r="C315">
        <f t="shared" si="18"/>
        <v>-3.1257197626251884E-2</v>
      </c>
      <c r="D315">
        <f t="shared" si="19"/>
        <v>4.2772068946558536E-2</v>
      </c>
      <c r="E315">
        <f t="shared" si="20"/>
        <v>4.8548372004690761E-2</v>
      </c>
    </row>
    <row r="316" spans="1:5" x14ac:dyDescent="0.25">
      <c r="A316">
        <v>0.71239356669820242</v>
      </c>
      <c r="B316">
        <f t="shared" si="17"/>
        <v>0.56039085701206326</v>
      </c>
      <c r="C316">
        <f t="shared" si="18"/>
        <v>2.8019542850603166E-2</v>
      </c>
      <c r="D316">
        <f t="shared" si="19"/>
        <v>6.2237198007849999E-2</v>
      </c>
      <c r="E316">
        <f t="shared" si="20"/>
        <v>6.2040570868339681E-2</v>
      </c>
    </row>
    <row r="317" spans="1:5" x14ac:dyDescent="0.25">
      <c r="A317">
        <v>0.90603350932340465</v>
      </c>
      <c r="B317">
        <f t="shared" si="17"/>
        <v>1.31671855592311</v>
      </c>
      <c r="C317">
        <f t="shared" si="18"/>
        <v>6.5835927796155505E-2</v>
      </c>
      <c r="D317">
        <f t="shared" si="19"/>
        <v>0.1156256862024355</v>
      </c>
      <c r="E317">
        <f t="shared" si="20"/>
        <v>0.11681760437719214</v>
      </c>
    </row>
    <row r="318" spans="1:5" x14ac:dyDescent="0.25">
      <c r="A318">
        <v>0.2315134128849147</v>
      </c>
      <c r="B318">
        <f t="shared" si="17"/>
        <v>-0.73387188161556771</v>
      </c>
      <c r="C318">
        <f t="shared" si="18"/>
        <v>-3.6693594080778387E-2</v>
      </c>
      <c r="D318">
        <f t="shared" si="19"/>
        <v>5.5806954881170025E-2</v>
      </c>
      <c r="E318">
        <f t="shared" si="20"/>
        <v>6.2238192771860573E-2</v>
      </c>
    </row>
    <row r="319" spans="1:5" x14ac:dyDescent="0.25">
      <c r="A319">
        <v>0.5195165868099002</v>
      </c>
      <c r="B319">
        <f t="shared" si="17"/>
        <v>4.894035795849077E-2</v>
      </c>
      <c r="C319">
        <f t="shared" si="18"/>
        <v>2.4470178979245387E-3</v>
      </c>
      <c r="D319">
        <f t="shared" si="19"/>
        <v>4.7092581802860557E-2</v>
      </c>
      <c r="E319">
        <f t="shared" si="20"/>
        <v>4.6779630954879838E-2</v>
      </c>
    </row>
    <row r="320" spans="1:5" x14ac:dyDescent="0.25">
      <c r="A320">
        <v>0.41032135990478225</v>
      </c>
      <c r="B320">
        <f t="shared" si="17"/>
        <v>-0.22671839833612917</v>
      </c>
      <c r="C320">
        <f t="shared" si="18"/>
        <v>-1.1335919916806459E-2</v>
      </c>
      <c r="D320">
        <f t="shared" si="19"/>
        <v>2.6338145525481992E-2</v>
      </c>
      <c r="E320">
        <f t="shared" si="20"/>
        <v>2.4541928665399337E-2</v>
      </c>
    </row>
    <row r="321" spans="1:5" x14ac:dyDescent="0.25">
      <c r="A321">
        <v>0.32856227301858576</v>
      </c>
      <c r="B321">
        <f t="shared" si="17"/>
        <v>-0.44388663740993628</v>
      </c>
      <c r="C321">
        <f t="shared" si="18"/>
        <v>-2.2194331870496815E-2</v>
      </c>
      <c r="D321">
        <f t="shared" si="19"/>
        <v>-1.1238154501112194E-3</v>
      </c>
      <c r="E321">
        <f t="shared" si="20"/>
        <v>-4.7845591671253958E-3</v>
      </c>
    </row>
    <row r="322" spans="1:5" x14ac:dyDescent="0.25">
      <c r="A322">
        <v>0.73702200384533223</v>
      </c>
      <c r="B322">
        <f t="shared" si="17"/>
        <v>0.63419128820859927</v>
      </c>
      <c r="C322">
        <f t="shared" si="18"/>
        <v>3.1709564410429963E-2</v>
      </c>
      <c r="D322">
        <f t="shared" si="19"/>
        <v>3.0810512050340987E-2</v>
      </c>
      <c r="E322">
        <f t="shared" si="20"/>
        <v>2.4949268293477173E-2</v>
      </c>
    </row>
    <row r="323" spans="1:5" x14ac:dyDescent="0.25">
      <c r="A323">
        <v>0.71709341715750607</v>
      </c>
      <c r="B323">
        <f t="shared" si="17"/>
        <v>0.57422852971777771</v>
      </c>
      <c r="C323">
        <f t="shared" si="18"/>
        <v>2.8711426485888886E-2</v>
      </c>
      <c r="D323">
        <f t="shared" si="19"/>
        <v>5.3359836126161672E-2</v>
      </c>
      <c r="E323">
        <f t="shared" si="20"/>
        <v>5.1644223866730884E-2</v>
      </c>
    </row>
    <row r="324" spans="1:5" x14ac:dyDescent="0.25">
      <c r="A324">
        <v>0.57609790337839895</v>
      </c>
      <c r="B324">
        <f t="shared" si="17"/>
        <v>0.19192086512766687</v>
      </c>
      <c r="C324">
        <f t="shared" si="18"/>
        <v>9.5960432563833437E-3</v>
      </c>
      <c r="D324">
        <f t="shared" si="19"/>
        <v>5.2283912157312686E-2</v>
      </c>
      <c r="E324">
        <f t="shared" si="20"/>
        <v>5.3580917907093427E-2</v>
      </c>
    </row>
    <row r="325" spans="1:5" x14ac:dyDescent="0.25">
      <c r="A325">
        <v>0.85479293191320538</v>
      </c>
      <c r="B325">
        <f t="shared" si="17"/>
        <v>1.0572135521506765</v>
      </c>
      <c r="C325">
        <f t="shared" si="18"/>
        <v>5.2860677607533824E-2</v>
      </c>
      <c r="D325">
        <f t="shared" si="19"/>
        <v>9.4687807333383972E-2</v>
      </c>
      <c r="E325">
        <f t="shared" si="20"/>
        <v>9.5919081337244833E-2</v>
      </c>
    </row>
    <row r="326" spans="1:5" x14ac:dyDescent="0.25">
      <c r="A326">
        <v>0.1913510544145024</v>
      </c>
      <c r="B326">
        <f t="shared" si="17"/>
        <v>-0.87292839366234454</v>
      </c>
      <c r="C326">
        <f t="shared" si="18"/>
        <v>-4.3646419683117228E-2</v>
      </c>
      <c r="D326">
        <f t="shared" si="19"/>
        <v>3.2103826183589958E-2</v>
      </c>
      <c r="E326">
        <f t="shared" si="20"/>
        <v>3.7322661729693778E-2</v>
      </c>
    </row>
    <row r="327" spans="1:5" x14ac:dyDescent="0.25">
      <c r="A327">
        <v>0.94457838679158912</v>
      </c>
      <c r="B327">
        <f t="shared" si="17"/>
        <v>1.5944145020122351</v>
      </c>
      <c r="C327">
        <f t="shared" si="18"/>
        <v>7.9720725100611761E-2</v>
      </c>
      <c r="D327">
        <f t="shared" si="19"/>
        <v>0.10540378604748372</v>
      </c>
      <c r="E327">
        <f t="shared" si="20"/>
        <v>0.10371921252361167</v>
      </c>
    </row>
    <row r="328" spans="1:5" x14ac:dyDescent="0.25">
      <c r="A328">
        <v>5.3895687734611043E-2</v>
      </c>
      <c r="B328">
        <f t="shared" ref="B328:B391" si="21">_xlfn.NORM.S.INV(A328)</f>
        <v>-1.6082000352463912</v>
      </c>
      <c r="C328">
        <f t="shared" ref="C328:C391" si="22">B328*$B$2</f>
        <v>-8.0410001762319563E-2</v>
      </c>
      <c r="D328">
        <f t="shared" ref="D328:D391" si="23">$D$1+$D$3*D327+C328</f>
        <v>3.9130270756674163E-3</v>
      </c>
      <c r="E328">
        <f t="shared" si="20"/>
        <v>9.2050233359615655E-3</v>
      </c>
    </row>
    <row r="329" spans="1:5" x14ac:dyDescent="0.25">
      <c r="A329">
        <v>0.14581743827631458</v>
      </c>
      <c r="B329">
        <f t="shared" si="21"/>
        <v>-1.0545419248556422</v>
      </c>
      <c r="C329">
        <f t="shared" si="22"/>
        <v>-5.2727096242782115E-2</v>
      </c>
      <c r="D329">
        <f t="shared" si="23"/>
        <v>-4.9596674582248181E-2</v>
      </c>
      <c r="E329">
        <f t="shared" si="20"/>
        <v>-5.4814496492777871E-2</v>
      </c>
    </row>
    <row r="330" spans="1:5" x14ac:dyDescent="0.25">
      <c r="A330">
        <v>0.52958769493697933</v>
      </c>
      <c r="B330">
        <f t="shared" si="21"/>
        <v>7.423347499818593E-2</v>
      </c>
      <c r="C330">
        <f t="shared" si="22"/>
        <v>3.7116737499092965E-3</v>
      </c>
      <c r="D330">
        <f t="shared" si="23"/>
        <v>-3.5965665915889247E-2</v>
      </c>
      <c r="E330">
        <f t="shared" ref="E330:E393" si="24">$E$1+$C330+$E$3*E329+$E$4*E328</f>
        <v>-4.6541875427186949E-2</v>
      </c>
    </row>
    <row r="331" spans="1:5" x14ac:dyDescent="0.25">
      <c r="A331">
        <v>0.141392254402295</v>
      </c>
      <c r="B331">
        <f t="shared" si="21"/>
        <v>-1.0740851740571671</v>
      </c>
      <c r="C331">
        <f t="shared" si="22"/>
        <v>-5.370425870285836E-2</v>
      </c>
      <c r="D331">
        <f t="shared" si="23"/>
        <v>-8.2476791435569755E-2</v>
      </c>
      <c r="E331">
        <f t="shared" si="24"/>
        <v>-9.0110496938048831E-2</v>
      </c>
    </row>
    <row r="332" spans="1:5" x14ac:dyDescent="0.25">
      <c r="A332">
        <v>0.29139072847682118</v>
      </c>
      <c r="B332">
        <f t="shared" si="21"/>
        <v>-0.54932642352811401</v>
      </c>
      <c r="C332">
        <f t="shared" si="22"/>
        <v>-2.7466321176405701E-2</v>
      </c>
      <c r="D332">
        <f t="shared" si="23"/>
        <v>-9.3447754324861507E-2</v>
      </c>
      <c r="E332">
        <f t="shared" si="24"/>
        <v>-0.10391158087793095</v>
      </c>
    </row>
    <row r="333" spans="1:5" x14ac:dyDescent="0.25">
      <c r="A333">
        <v>0.56041138950773639</v>
      </c>
      <c r="B333">
        <f t="shared" si="21"/>
        <v>0.15201231700827306</v>
      </c>
      <c r="C333">
        <f t="shared" si="22"/>
        <v>7.6006158504136534E-3</v>
      </c>
      <c r="D333">
        <f t="shared" si="23"/>
        <v>-6.7157587609475558E-2</v>
      </c>
      <c r="E333">
        <f t="shared" si="24"/>
        <v>-7.6908757245919335E-2</v>
      </c>
    </row>
    <row r="334" spans="1:5" x14ac:dyDescent="0.25">
      <c r="A334">
        <v>7.0528275399029505E-2</v>
      </c>
      <c r="B334">
        <f t="shared" si="21"/>
        <v>-1.4718679096094678</v>
      </c>
      <c r="C334">
        <f t="shared" si="22"/>
        <v>-7.3593395480473389E-2</v>
      </c>
      <c r="D334">
        <f t="shared" si="23"/>
        <v>-0.12731946556805385</v>
      </c>
      <c r="E334">
        <f t="shared" si="24"/>
        <v>-0.13242011891400771</v>
      </c>
    </row>
    <row r="335" spans="1:5" x14ac:dyDescent="0.25">
      <c r="A335">
        <v>0.66628009887997075</v>
      </c>
      <c r="B335">
        <f t="shared" si="21"/>
        <v>0.42966437406335378</v>
      </c>
      <c r="C335">
        <f t="shared" si="22"/>
        <v>2.1483218703167689E-2</v>
      </c>
      <c r="D335">
        <f t="shared" si="23"/>
        <v>-8.0372353751275397E-2</v>
      </c>
      <c r="E335">
        <f t="shared" si="24"/>
        <v>-9.0004012594847319E-2</v>
      </c>
    </row>
    <row r="336" spans="1:5" x14ac:dyDescent="0.25">
      <c r="A336">
        <v>0.76796777245399339</v>
      </c>
      <c r="B336">
        <f t="shared" si="21"/>
        <v>0.73217058600221452</v>
      </c>
      <c r="C336">
        <f t="shared" si="22"/>
        <v>3.6608529300110729E-2</v>
      </c>
      <c r="D336">
        <f t="shared" si="23"/>
        <v>-2.7689353700909594E-2</v>
      </c>
      <c r="E336">
        <f t="shared" si="24"/>
        <v>-3.1153070143851089E-2</v>
      </c>
    </row>
    <row r="337" spans="1:5" x14ac:dyDescent="0.25">
      <c r="A337">
        <v>0.49491866817224645</v>
      </c>
      <c r="B337">
        <f t="shared" si="21"/>
        <v>-1.2737354442332722E-2</v>
      </c>
      <c r="C337">
        <f t="shared" si="22"/>
        <v>-6.3686772211663618E-4</v>
      </c>
      <c r="D337">
        <f t="shared" si="23"/>
        <v>-2.2788350682844315E-2</v>
      </c>
      <c r="E337">
        <f t="shared" si="24"/>
        <v>-1.9674229592097886E-2</v>
      </c>
    </row>
    <row r="338" spans="1:5" x14ac:dyDescent="0.25">
      <c r="A338">
        <v>0.62178411206396678</v>
      </c>
      <c r="B338">
        <f t="shared" si="21"/>
        <v>0.31016987760630871</v>
      </c>
      <c r="C338">
        <f t="shared" si="22"/>
        <v>1.5508493880315437E-2</v>
      </c>
      <c r="D338">
        <f t="shared" si="23"/>
        <v>-2.7221866659600143E-3</v>
      </c>
      <c r="E338">
        <f t="shared" si="24"/>
        <v>9.1699426181244756E-4</v>
      </c>
    </row>
    <row r="339" spans="1:5" x14ac:dyDescent="0.25">
      <c r="A339">
        <v>0.60652485732596817</v>
      </c>
      <c r="B339">
        <f t="shared" si="21"/>
        <v>0.27027293524460483</v>
      </c>
      <c r="C339">
        <f t="shared" si="22"/>
        <v>1.3513646762230241E-2</v>
      </c>
      <c r="D339">
        <f t="shared" si="23"/>
        <v>1.1335897429462231E-2</v>
      </c>
      <c r="E339">
        <f t="shared" si="24"/>
        <v>1.6306364557071233E-2</v>
      </c>
    </row>
    <row r="340" spans="1:5" x14ac:dyDescent="0.25">
      <c r="A340">
        <v>0.19061861018707846</v>
      </c>
      <c r="B340">
        <f t="shared" si="21"/>
        <v>-0.87561894935534623</v>
      </c>
      <c r="C340">
        <f t="shared" si="22"/>
        <v>-4.3780947467767312E-2</v>
      </c>
      <c r="D340">
        <f t="shared" si="23"/>
        <v>-3.471222952419753E-2</v>
      </c>
      <c r="E340">
        <f t="shared" si="24"/>
        <v>-2.9196918792584445E-2</v>
      </c>
    </row>
    <row r="341" spans="1:5" x14ac:dyDescent="0.25">
      <c r="A341">
        <v>0.42042298654133731</v>
      </c>
      <c r="B341">
        <f t="shared" si="21"/>
        <v>-0.20081149656823746</v>
      </c>
      <c r="C341">
        <f t="shared" si="22"/>
        <v>-1.0040574828411874E-2</v>
      </c>
      <c r="D341">
        <f t="shared" si="23"/>
        <v>-3.78103584477699E-2</v>
      </c>
      <c r="E341">
        <f t="shared" si="24"/>
        <v>-3.7948438197444999E-2</v>
      </c>
    </row>
    <row r="342" spans="1:5" x14ac:dyDescent="0.25">
      <c r="A342">
        <v>0.49308755760368661</v>
      </c>
      <c r="B342">
        <f t="shared" si="21"/>
        <v>-1.7327790636552751E-2</v>
      </c>
      <c r="C342">
        <f t="shared" si="22"/>
        <v>-8.6638953182763755E-4</v>
      </c>
      <c r="D342">
        <f t="shared" si="23"/>
        <v>-3.1114676290043556E-2</v>
      </c>
      <c r="E342">
        <f t="shared" si="24"/>
        <v>-3.2100292030269692E-2</v>
      </c>
    </row>
    <row r="343" spans="1:5" x14ac:dyDescent="0.25">
      <c r="A343">
        <v>0.36344492934965056</v>
      </c>
      <c r="B343">
        <f t="shared" si="21"/>
        <v>-0.34926568360721783</v>
      </c>
      <c r="C343">
        <f t="shared" si="22"/>
        <v>-1.7463284180360892E-2</v>
      </c>
      <c r="D343">
        <f t="shared" si="23"/>
        <v>-4.2355025212395737E-2</v>
      </c>
      <c r="E343">
        <f t="shared" si="24"/>
        <v>-4.2558703187859113E-2</v>
      </c>
    </row>
    <row r="344" spans="1:5" x14ac:dyDescent="0.25">
      <c r="A344">
        <v>0.8639179662465285</v>
      </c>
      <c r="B344">
        <f t="shared" si="21"/>
        <v>1.0980925743914722</v>
      </c>
      <c r="C344">
        <f t="shared" si="22"/>
        <v>5.4904628719573613E-2</v>
      </c>
      <c r="D344">
        <f t="shared" si="23"/>
        <v>2.1020608549657024E-2</v>
      </c>
      <c r="E344">
        <f t="shared" si="24"/>
        <v>1.9811825053527379E-2</v>
      </c>
    </row>
    <row r="345" spans="1:5" x14ac:dyDescent="0.25">
      <c r="A345">
        <v>0.39863277077547532</v>
      </c>
      <c r="B345">
        <f t="shared" si="21"/>
        <v>-0.25688760214890605</v>
      </c>
      <c r="C345">
        <f t="shared" si="22"/>
        <v>-1.2844380107445303E-2</v>
      </c>
      <c r="D345">
        <f t="shared" si="23"/>
        <v>3.9721067322803175E-3</v>
      </c>
      <c r="E345">
        <f t="shared" si="24"/>
        <v>9.2421327595152494E-3</v>
      </c>
    </row>
    <row r="346" spans="1:5" x14ac:dyDescent="0.25">
      <c r="A346">
        <v>7.4129459517197183E-2</v>
      </c>
      <c r="B346">
        <f t="shared" si="21"/>
        <v>-1.4457087146132706</v>
      </c>
      <c r="C346">
        <f t="shared" si="22"/>
        <v>-7.2285435730663525E-2</v>
      </c>
      <c r="D346">
        <f t="shared" si="23"/>
        <v>-6.9107750344839264E-2</v>
      </c>
      <c r="E346">
        <f t="shared" si="24"/>
        <v>-6.5948698752452545E-2</v>
      </c>
    </row>
    <row r="347" spans="1:5" x14ac:dyDescent="0.25">
      <c r="A347">
        <v>0.54390087588122193</v>
      </c>
      <c r="B347">
        <f t="shared" si="21"/>
        <v>0.11026621768226431</v>
      </c>
      <c r="C347">
        <f t="shared" si="22"/>
        <v>5.5133108841132162E-3</v>
      </c>
      <c r="D347">
        <f t="shared" si="23"/>
        <v>-4.9772889391758203E-2</v>
      </c>
      <c r="E347">
        <f t="shared" si="24"/>
        <v>-5.4764731269045602E-2</v>
      </c>
    </row>
    <row r="348" spans="1:5" x14ac:dyDescent="0.25">
      <c r="A348">
        <v>0.13946958830530717</v>
      </c>
      <c r="B348">
        <f t="shared" si="21"/>
        <v>-1.0827054670799003</v>
      </c>
      <c r="C348">
        <f t="shared" si="22"/>
        <v>-5.4135273353995018E-2</v>
      </c>
      <c r="D348">
        <f t="shared" si="23"/>
        <v>-9.3953584867401574E-2</v>
      </c>
      <c r="E348">
        <f t="shared" si="24"/>
        <v>-9.6828661620890807E-2</v>
      </c>
    </row>
    <row r="349" spans="1:5" x14ac:dyDescent="0.25">
      <c r="A349">
        <v>0.35728019043549913</v>
      </c>
      <c r="B349">
        <f t="shared" si="21"/>
        <v>-0.36573827732777225</v>
      </c>
      <c r="C349">
        <f t="shared" si="22"/>
        <v>-1.8286913866388612E-2</v>
      </c>
      <c r="D349">
        <f t="shared" si="23"/>
        <v>-9.344978176030988E-2</v>
      </c>
      <c r="E349">
        <f t="shared" si="24"/>
        <v>-9.9956236198285781E-2</v>
      </c>
    </row>
    <row r="350" spans="1:5" x14ac:dyDescent="0.25">
      <c r="A350">
        <v>0.13296914578691976</v>
      </c>
      <c r="B350">
        <f t="shared" si="21"/>
        <v>-1.1124649513758522</v>
      </c>
      <c r="C350">
        <f t="shared" si="22"/>
        <v>-5.5623247568792611E-2</v>
      </c>
      <c r="D350">
        <f t="shared" si="23"/>
        <v>-0.13038307297704052</v>
      </c>
      <c r="E350">
        <f t="shared" si="24"/>
        <v>-0.13590099398516076</v>
      </c>
    </row>
    <row r="351" spans="1:5" x14ac:dyDescent="0.25">
      <c r="A351">
        <v>0.69002349925229656</v>
      </c>
      <c r="B351">
        <f t="shared" si="21"/>
        <v>0.49591695752855108</v>
      </c>
      <c r="C351">
        <f t="shared" si="22"/>
        <v>2.4795847876427555E-2</v>
      </c>
      <c r="D351">
        <f t="shared" si="23"/>
        <v>-7.9510610505204873E-2</v>
      </c>
      <c r="E351">
        <f t="shared" si="24"/>
        <v>-8.7519423090388543E-2</v>
      </c>
    </row>
    <row r="352" spans="1:5" x14ac:dyDescent="0.25">
      <c r="A352">
        <v>0.35251930295724354</v>
      </c>
      <c r="B352">
        <f t="shared" si="21"/>
        <v>-0.37852771930311224</v>
      </c>
      <c r="C352">
        <f t="shared" si="22"/>
        <v>-1.8926385965155612E-2</v>
      </c>
      <c r="D352">
        <f t="shared" si="23"/>
        <v>-8.2534874369319514E-2</v>
      </c>
      <c r="E352">
        <f t="shared" si="24"/>
        <v>-8.4103767347989231E-2</v>
      </c>
    </row>
    <row r="353" spans="1:5" x14ac:dyDescent="0.25">
      <c r="A353">
        <v>0.90673543504135257</v>
      </c>
      <c r="B353">
        <f t="shared" si="21"/>
        <v>1.3209167325065005</v>
      </c>
      <c r="C353">
        <f t="shared" si="22"/>
        <v>6.6045836625325025E-2</v>
      </c>
      <c r="D353">
        <f t="shared" si="23"/>
        <v>1.7937129869416424E-5</v>
      </c>
      <c r="E353">
        <f t="shared" si="24"/>
        <v>-8.9561167882642491E-4</v>
      </c>
    </row>
    <row r="354" spans="1:5" x14ac:dyDescent="0.25">
      <c r="A354">
        <v>0.49140903958250681</v>
      </c>
      <c r="B354">
        <f t="shared" si="21"/>
        <v>-2.1536008905253451E-2</v>
      </c>
      <c r="C354">
        <f t="shared" si="22"/>
        <v>-1.0768004452626726E-3</v>
      </c>
      <c r="D354">
        <f t="shared" si="23"/>
        <v>-1.0624507413671395E-3</v>
      </c>
      <c r="E354">
        <f t="shared" si="24"/>
        <v>6.5275257785924693E-3</v>
      </c>
    </row>
    <row r="355" spans="1:5" x14ac:dyDescent="0.25">
      <c r="A355">
        <v>0.87783440656758327</v>
      </c>
      <c r="B355">
        <f t="shared" si="21"/>
        <v>1.1642290837566771</v>
      </c>
      <c r="C355">
        <f t="shared" si="22"/>
        <v>5.8211454187833855E-2</v>
      </c>
      <c r="D355">
        <f t="shared" si="23"/>
        <v>5.7361493594740146E-2</v>
      </c>
      <c r="E355">
        <f t="shared" si="24"/>
        <v>6.4175788556449717E-2</v>
      </c>
    </row>
    <row r="356" spans="1:5" x14ac:dyDescent="0.25">
      <c r="A356">
        <v>0.15024262215033418</v>
      </c>
      <c r="B356">
        <f t="shared" si="21"/>
        <v>-1.0353933623543674</v>
      </c>
      <c r="C356">
        <f t="shared" si="22"/>
        <v>-5.1769668117718375E-2</v>
      </c>
      <c r="D356">
        <f t="shared" si="23"/>
        <v>-5.880473241926254E-3</v>
      </c>
      <c r="E356">
        <f t="shared" si="24"/>
        <v>5.3357890052271239E-3</v>
      </c>
    </row>
    <row r="357" spans="1:5" x14ac:dyDescent="0.25">
      <c r="A357">
        <v>0.97869808038575401</v>
      </c>
      <c r="B357">
        <f t="shared" si="21"/>
        <v>2.0275730758787072</v>
      </c>
      <c r="C357">
        <f t="shared" si="22"/>
        <v>0.10137865379393536</v>
      </c>
      <c r="D357">
        <f t="shared" si="23"/>
        <v>9.6674275200394358E-2</v>
      </c>
      <c r="E357">
        <f t="shared" si="24"/>
        <v>9.9763285042994809E-2</v>
      </c>
    </row>
    <row r="358" spans="1:5" x14ac:dyDescent="0.25">
      <c r="A358">
        <v>0.2335886715292825</v>
      </c>
      <c r="B358">
        <f t="shared" si="21"/>
        <v>-0.72707935799876122</v>
      </c>
      <c r="C358">
        <f t="shared" si="22"/>
        <v>-3.6353967899938062E-2</v>
      </c>
      <c r="D358">
        <f t="shared" si="23"/>
        <v>4.0985452260377427E-2</v>
      </c>
      <c r="E358">
        <f t="shared" si="24"/>
        <v>5.2899409738234551E-2</v>
      </c>
    </row>
    <row r="359" spans="1:5" x14ac:dyDescent="0.25">
      <c r="A359">
        <v>0.71657460249641403</v>
      </c>
      <c r="B359">
        <f t="shared" si="21"/>
        <v>0.57269563271504786</v>
      </c>
      <c r="C359">
        <f t="shared" si="22"/>
        <v>2.8634781635752393E-2</v>
      </c>
      <c r="D359">
        <f t="shared" si="23"/>
        <v>6.1423143444054334E-2</v>
      </c>
      <c r="E359">
        <f t="shared" si="24"/>
        <v>6.6267921895864015E-2</v>
      </c>
    </row>
    <row r="360" spans="1:5" x14ac:dyDescent="0.25">
      <c r="A360">
        <v>0.61967833491012303</v>
      </c>
      <c r="B360">
        <f t="shared" si="21"/>
        <v>0.30463608956773119</v>
      </c>
      <c r="C360">
        <f t="shared" si="22"/>
        <v>1.5231804478386561E-2</v>
      </c>
      <c r="D360">
        <f t="shared" si="23"/>
        <v>6.4370319233630041E-2</v>
      </c>
      <c r="E360">
        <f t="shared" si="24"/>
        <v>6.9582993210840716E-2</v>
      </c>
    </row>
    <row r="361" spans="1:5" x14ac:dyDescent="0.25">
      <c r="A361">
        <v>6.8544572283089689E-2</v>
      </c>
      <c r="B361">
        <f t="shared" si="21"/>
        <v>-1.4867186132727792</v>
      </c>
      <c r="C361">
        <f t="shared" si="22"/>
        <v>-7.4335930663638958E-2</v>
      </c>
      <c r="D361">
        <f t="shared" si="23"/>
        <v>-2.2839675276734923E-2</v>
      </c>
      <c r="E361">
        <f t="shared" si="24"/>
        <v>-1.8338028963468707E-2</v>
      </c>
    </row>
    <row r="362" spans="1:5" x14ac:dyDescent="0.25">
      <c r="A362">
        <v>0.10425122837000642</v>
      </c>
      <c r="B362">
        <f t="shared" si="21"/>
        <v>-1.2576939620404424</v>
      </c>
      <c r="C362">
        <f t="shared" si="22"/>
        <v>-6.2884698102022116E-2</v>
      </c>
      <c r="D362">
        <f t="shared" si="23"/>
        <v>-8.115643832341006E-2</v>
      </c>
      <c r="E362">
        <f t="shared" si="24"/>
        <v>-8.6347223490228026E-2</v>
      </c>
    </row>
    <row r="363" spans="1:5" x14ac:dyDescent="0.25">
      <c r="A363">
        <v>0.77932065797906436</v>
      </c>
      <c r="B363">
        <f t="shared" si="21"/>
        <v>0.76990089320114896</v>
      </c>
      <c r="C363">
        <f t="shared" si="22"/>
        <v>3.8495044660057452E-2</v>
      </c>
      <c r="D363">
        <f t="shared" si="23"/>
        <v>-2.6430105998670593E-2</v>
      </c>
      <c r="E363">
        <f t="shared" si="24"/>
        <v>-3.7383653584800905E-2</v>
      </c>
    </row>
    <row r="364" spans="1:5" x14ac:dyDescent="0.25">
      <c r="A364">
        <v>0.12009033478804895</v>
      </c>
      <c r="B364">
        <f t="shared" si="21"/>
        <v>-1.1745353292826475</v>
      </c>
      <c r="C364">
        <f t="shared" si="22"/>
        <v>-5.8726766464132378E-2</v>
      </c>
      <c r="D364">
        <f t="shared" si="23"/>
        <v>-7.9870851263068851E-2</v>
      </c>
      <c r="E364">
        <f t="shared" si="24"/>
        <v>-8.3737332341430395E-2</v>
      </c>
    </row>
    <row r="365" spans="1:5" x14ac:dyDescent="0.25">
      <c r="A365">
        <v>0.36259041108432266</v>
      </c>
      <c r="B365">
        <f t="shared" si="21"/>
        <v>-0.35154326245293643</v>
      </c>
      <c r="C365">
        <f t="shared" si="22"/>
        <v>-1.7577163122646823E-2</v>
      </c>
      <c r="D365">
        <f t="shared" si="23"/>
        <v>-8.1473844133101908E-2</v>
      </c>
      <c r="E365">
        <f t="shared" si="24"/>
        <v>-8.9202396871454107E-2</v>
      </c>
    </row>
    <row r="366" spans="1:5" x14ac:dyDescent="0.25">
      <c r="A366">
        <v>0.25229651783806878</v>
      </c>
      <c r="B366">
        <f t="shared" si="21"/>
        <v>-0.66728041232351454</v>
      </c>
      <c r="C366">
        <f t="shared" si="22"/>
        <v>-3.336402061617573E-2</v>
      </c>
      <c r="D366">
        <f t="shared" si="23"/>
        <v>-9.8543095922657253E-2</v>
      </c>
      <c r="E366">
        <f t="shared" si="24"/>
        <v>-0.10527244456634138</v>
      </c>
    </row>
    <row r="367" spans="1:5" x14ac:dyDescent="0.25">
      <c r="A367">
        <v>0.99679555650502027</v>
      </c>
      <c r="B367">
        <f t="shared" si="21"/>
        <v>2.7260933498229489</v>
      </c>
      <c r="C367">
        <f t="shared" si="22"/>
        <v>0.13630466749114745</v>
      </c>
      <c r="D367">
        <f t="shared" si="23"/>
        <v>5.7470190753021635E-2</v>
      </c>
      <c r="E367">
        <f t="shared" si="24"/>
        <v>5.0479707068585615E-2</v>
      </c>
    </row>
    <row r="368" spans="1:5" x14ac:dyDescent="0.25">
      <c r="A368">
        <v>0.22714926602984711</v>
      </c>
      <c r="B368">
        <f t="shared" si="21"/>
        <v>-0.7482679835005811</v>
      </c>
      <c r="C368">
        <f t="shared" si="22"/>
        <v>-3.7413399175029054E-2</v>
      </c>
      <c r="D368">
        <f t="shared" si="23"/>
        <v>8.5627534273882561E-3</v>
      </c>
      <c r="E368">
        <f t="shared" si="24"/>
        <v>1.8545581643332136E-2</v>
      </c>
    </row>
    <row r="369" spans="1:5" x14ac:dyDescent="0.25">
      <c r="A369">
        <v>0.53080843531601918</v>
      </c>
      <c r="B369">
        <f t="shared" si="21"/>
        <v>7.7302214370072855E-2</v>
      </c>
      <c r="C369">
        <f t="shared" si="22"/>
        <v>3.865110718503643E-3</v>
      </c>
      <c r="D369">
        <f t="shared" si="23"/>
        <v>1.0715313460414249E-2</v>
      </c>
      <c r="E369">
        <f t="shared" si="24"/>
        <v>1.5508163490644005E-2</v>
      </c>
    </row>
    <row r="370" spans="1:5" x14ac:dyDescent="0.25">
      <c r="A370">
        <v>0.97665334025086215</v>
      </c>
      <c r="B370">
        <f t="shared" si="21"/>
        <v>1.9890714280628898</v>
      </c>
      <c r="C370">
        <f t="shared" si="22"/>
        <v>9.9453571403144495E-2</v>
      </c>
      <c r="D370">
        <f t="shared" si="23"/>
        <v>0.1080258221714759</v>
      </c>
      <c r="E370">
        <f t="shared" si="24"/>
        <v>0.11155636038039088</v>
      </c>
    </row>
    <row r="371" spans="1:5" x14ac:dyDescent="0.25">
      <c r="A371">
        <v>4.4953764458143863E-2</v>
      </c>
      <c r="B371">
        <f t="shared" si="21"/>
        <v>-1.6958856967589522</v>
      </c>
      <c r="C371">
        <f t="shared" si="22"/>
        <v>-8.4794284837947612E-2</v>
      </c>
      <c r="D371">
        <f t="shared" si="23"/>
        <v>1.6263728992331056E-3</v>
      </c>
      <c r="E371">
        <f t="shared" si="24"/>
        <v>1.4055623155339784E-2</v>
      </c>
    </row>
    <row r="372" spans="1:5" x14ac:dyDescent="0.25">
      <c r="A372">
        <v>0.69438764610736414</v>
      </c>
      <c r="B372">
        <f t="shared" si="21"/>
        <v>0.50832604483449084</v>
      </c>
      <c r="C372">
        <f t="shared" si="22"/>
        <v>2.5416302241724545E-2</v>
      </c>
      <c r="D372">
        <f t="shared" si="23"/>
        <v>2.6717400561111028E-2</v>
      </c>
      <c r="E372">
        <f t="shared" si="24"/>
        <v>2.6910727043491262E-2</v>
      </c>
    </row>
    <row r="373" spans="1:5" x14ac:dyDescent="0.25">
      <c r="A373">
        <v>0.46754356517227696</v>
      </c>
      <c r="B373">
        <f t="shared" si="21"/>
        <v>-8.1446172954134755E-2</v>
      </c>
      <c r="C373">
        <f t="shared" si="22"/>
        <v>-4.0723086477067382E-3</v>
      </c>
      <c r="D373">
        <f t="shared" si="23"/>
        <v>1.7301611801182084E-2</v>
      </c>
      <c r="E373">
        <f t="shared" si="24"/>
        <v>1.8741783375901416E-2</v>
      </c>
    </row>
    <row r="374" spans="1:5" x14ac:dyDescent="0.25">
      <c r="A374">
        <v>0.63002410962248601</v>
      </c>
      <c r="B374">
        <f t="shared" si="21"/>
        <v>0.33191720198578767</v>
      </c>
      <c r="C374">
        <f t="shared" si="22"/>
        <v>1.6595860099289383E-2</v>
      </c>
      <c r="D374">
        <f t="shared" si="23"/>
        <v>3.0437149540235051E-2</v>
      </c>
      <c r="E374">
        <f t="shared" si="24"/>
        <v>3.0772392433251531E-2</v>
      </c>
    </row>
    <row r="375" spans="1:5" x14ac:dyDescent="0.25">
      <c r="A375">
        <v>0.25864436780907618</v>
      </c>
      <c r="B375">
        <f t="shared" si="21"/>
        <v>-0.64753038530696516</v>
      </c>
      <c r="C375">
        <f t="shared" si="22"/>
        <v>-3.2376519265348257E-2</v>
      </c>
      <c r="D375">
        <f t="shared" si="23"/>
        <v>-8.0267996331602129E-3</v>
      </c>
      <c r="E375">
        <f t="shared" si="24"/>
        <v>-6.5555444130120212E-3</v>
      </c>
    </row>
    <row r="376" spans="1:5" x14ac:dyDescent="0.25">
      <c r="A376">
        <v>0.8384655293435469</v>
      </c>
      <c r="B376">
        <f t="shared" si="21"/>
        <v>0.98817093254821853</v>
      </c>
      <c r="C376">
        <f t="shared" si="22"/>
        <v>4.9408546627410926E-2</v>
      </c>
      <c r="D376">
        <f t="shared" si="23"/>
        <v>4.2987106920882756E-2</v>
      </c>
      <c r="E376">
        <f t="shared" si="24"/>
        <v>4.0431317412374955E-2</v>
      </c>
    </row>
    <row r="377" spans="1:5" x14ac:dyDescent="0.25">
      <c r="A377">
        <v>0.76012451551866211</v>
      </c>
      <c r="B377">
        <f t="shared" si="21"/>
        <v>0.70670315427291597</v>
      </c>
      <c r="C377">
        <f t="shared" si="22"/>
        <v>3.5335157713645801E-2</v>
      </c>
      <c r="D377">
        <f t="shared" si="23"/>
        <v>6.9724843250351998E-2</v>
      </c>
      <c r="E377">
        <f t="shared" si="24"/>
        <v>7.2378897826084462E-2</v>
      </c>
    </row>
    <row r="378" spans="1:5" x14ac:dyDescent="0.25">
      <c r="A378">
        <v>0.33756523331400495</v>
      </c>
      <c r="B378">
        <f t="shared" si="21"/>
        <v>-0.41911721961206932</v>
      </c>
      <c r="C378">
        <f t="shared" si="22"/>
        <v>-2.0955860980603466E-2</v>
      </c>
      <c r="D378">
        <f t="shared" si="23"/>
        <v>3.4824013619678136E-2</v>
      </c>
      <c r="E378">
        <f t="shared" si="24"/>
        <v>4.0142015321635055E-2</v>
      </c>
    </row>
    <row r="379" spans="1:5" x14ac:dyDescent="0.25">
      <c r="A379">
        <v>0.10089419232764672</v>
      </c>
      <c r="B379">
        <f t="shared" si="21"/>
        <v>-1.2764729452496306</v>
      </c>
      <c r="C379">
        <f t="shared" si="22"/>
        <v>-6.3823647262481534E-2</v>
      </c>
      <c r="D379">
        <f t="shared" si="23"/>
        <v>-3.5964436366739023E-2</v>
      </c>
      <c r="E379">
        <f t="shared" si="24"/>
        <v>-3.4933723255618429E-2</v>
      </c>
    </row>
    <row r="380" spans="1:5" x14ac:dyDescent="0.25">
      <c r="A380">
        <v>0.25486007263405253</v>
      </c>
      <c r="B380">
        <f t="shared" si="21"/>
        <v>-0.65927351702558978</v>
      </c>
      <c r="C380">
        <f t="shared" si="22"/>
        <v>-3.2963675851279489E-2</v>
      </c>
      <c r="D380">
        <f t="shared" si="23"/>
        <v>-6.1735224944670708E-2</v>
      </c>
      <c r="E380">
        <f t="shared" si="24"/>
        <v>-6.8418228313499585E-2</v>
      </c>
    </row>
    <row r="381" spans="1:5" x14ac:dyDescent="0.25">
      <c r="A381">
        <v>0.16763817255165259</v>
      </c>
      <c r="B381">
        <f t="shared" si="21"/>
        <v>-0.96354050948520387</v>
      </c>
      <c r="C381">
        <f t="shared" si="22"/>
        <v>-4.8177025474260199E-2</v>
      </c>
      <c r="D381">
        <f t="shared" si="23"/>
        <v>-9.7565205429996776E-2</v>
      </c>
      <c r="E381">
        <f t="shared" si="24"/>
        <v>-0.10626005863084798</v>
      </c>
    </row>
    <row r="382" spans="1:5" x14ac:dyDescent="0.25">
      <c r="A382">
        <v>0.68572038941618096</v>
      </c>
      <c r="B382">
        <f t="shared" si="21"/>
        <v>0.4837557518465882</v>
      </c>
      <c r="C382">
        <f t="shared" si="22"/>
        <v>2.418778759232941E-2</v>
      </c>
      <c r="D382">
        <f t="shared" si="23"/>
        <v>-5.3864376751668011E-2</v>
      </c>
      <c r="E382">
        <f t="shared" si="24"/>
        <v>-6.4604442344083815E-2</v>
      </c>
    </row>
    <row r="383" spans="1:5" x14ac:dyDescent="0.25">
      <c r="A383">
        <v>0.7211218604083377</v>
      </c>
      <c r="B383">
        <f t="shared" si="21"/>
        <v>0.5861774418963599</v>
      </c>
      <c r="C383">
        <f t="shared" si="22"/>
        <v>2.9308872094817997E-2</v>
      </c>
      <c r="D383">
        <f t="shared" si="23"/>
        <v>-1.3782629306516418E-2</v>
      </c>
      <c r="E383">
        <f t="shared" si="24"/>
        <v>-1.8209120151772642E-2</v>
      </c>
    </row>
    <row r="384" spans="1:5" x14ac:dyDescent="0.25">
      <c r="A384">
        <v>0.26947843867305521</v>
      </c>
      <c r="B384">
        <f t="shared" si="21"/>
        <v>-0.61439115784231135</v>
      </c>
      <c r="C384">
        <f t="shared" si="22"/>
        <v>-3.071955789211557E-2</v>
      </c>
      <c r="D384">
        <f t="shared" si="23"/>
        <v>-4.1745661337328703E-2</v>
      </c>
      <c r="E384">
        <f t="shared" si="24"/>
        <v>-4.0647321794302561E-2</v>
      </c>
    </row>
    <row r="385" spans="1:5" x14ac:dyDescent="0.25">
      <c r="A385">
        <v>0.89065218054750206</v>
      </c>
      <c r="B385">
        <f t="shared" si="21"/>
        <v>1.2300039147238588</v>
      </c>
      <c r="C385">
        <f t="shared" si="22"/>
        <v>6.1500195736192947E-2</v>
      </c>
      <c r="D385">
        <f t="shared" si="23"/>
        <v>2.8103666666329984E-2</v>
      </c>
      <c r="E385">
        <f t="shared" si="24"/>
        <v>2.6738518136497906E-2</v>
      </c>
    </row>
    <row r="386" spans="1:5" x14ac:dyDescent="0.25">
      <c r="A386">
        <v>3.8300729392376477E-2</v>
      </c>
      <c r="B386">
        <f t="shared" si="21"/>
        <v>-1.7707549593826508</v>
      </c>
      <c r="C386">
        <f t="shared" si="22"/>
        <v>-8.8537747969132552E-2</v>
      </c>
      <c r="D386">
        <f t="shared" si="23"/>
        <v>-6.6054814636068562E-2</v>
      </c>
      <c r="E386">
        <f t="shared" si="24"/>
        <v>-6.0408349466854173E-2</v>
      </c>
    </row>
    <row r="387" spans="1:5" x14ac:dyDescent="0.25">
      <c r="A387">
        <v>0.63167210913418992</v>
      </c>
      <c r="B387">
        <f t="shared" si="21"/>
        <v>0.33628523670535004</v>
      </c>
      <c r="C387">
        <f t="shared" si="22"/>
        <v>1.6814261835267501E-2</v>
      </c>
      <c r="D387">
        <f t="shared" si="23"/>
        <v>-3.6029589873587356E-2</v>
      </c>
      <c r="E387">
        <f t="shared" si="24"/>
        <v>-4.0227104498551047E-2</v>
      </c>
    </row>
    <row r="388" spans="1:5" x14ac:dyDescent="0.25">
      <c r="A388">
        <v>3.308206427198096E-2</v>
      </c>
      <c r="B388">
        <f t="shared" si="21"/>
        <v>-1.8373101079827863</v>
      </c>
      <c r="C388">
        <f t="shared" si="22"/>
        <v>-9.1865505399139319E-2</v>
      </c>
      <c r="D388">
        <f t="shared" si="23"/>
        <v>-0.12068917729800921</v>
      </c>
      <c r="E388">
        <f t="shared" si="24"/>
        <v>-0.12202906450114984</v>
      </c>
    </row>
    <row r="389" spans="1:5" x14ac:dyDescent="0.25">
      <c r="A389">
        <v>0.91290017395550405</v>
      </c>
      <c r="B389">
        <f t="shared" si="21"/>
        <v>1.3588325633287783</v>
      </c>
      <c r="C389">
        <f t="shared" si="22"/>
        <v>6.7941628166438922E-2</v>
      </c>
      <c r="D389">
        <f t="shared" si="23"/>
        <v>-2.8609713671968448E-2</v>
      </c>
      <c r="E389">
        <f t="shared" si="24"/>
        <v>-3.7861819434740825E-2</v>
      </c>
    </row>
    <row r="390" spans="1:5" x14ac:dyDescent="0.25">
      <c r="A390">
        <v>0.63591418195135352</v>
      </c>
      <c r="B390">
        <f t="shared" si="21"/>
        <v>0.34755868830474651</v>
      </c>
      <c r="C390">
        <f t="shared" si="22"/>
        <v>1.7377934415237325E-2</v>
      </c>
      <c r="D390">
        <f t="shared" si="23"/>
        <v>-5.5098365223374343E-3</v>
      </c>
      <c r="E390">
        <f t="shared" si="24"/>
        <v>-4.494796625914432E-3</v>
      </c>
    </row>
    <row r="391" spans="1:5" x14ac:dyDescent="0.25">
      <c r="A391">
        <v>3.5309915463728754E-2</v>
      </c>
      <c r="B391">
        <f t="shared" si="21"/>
        <v>-1.807914356866499</v>
      </c>
      <c r="C391">
        <f t="shared" si="22"/>
        <v>-9.0395717843324952E-2</v>
      </c>
      <c r="D391">
        <f t="shared" si="23"/>
        <v>-9.4803587061194905E-2</v>
      </c>
      <c r="E391">
        <f t="shared" si="24"/>
        <v>-9.065485286317386E-2</v>
      </c>
    </row>
    <row r="392" spans="1:5" x14ac:dyDescent="0.25">
      <c r="A392">
        <v>0.66444898831141086</v>
      </c>
      <c r="B392">
        <f t="shared" ref="B392:B455" si="25">_xlfn.NORM.S.INV(A392)</f>
        <v>0.42463603012538248</v>
      </c>
      <c r="C392">
        <f t="shared" ref="C392:C455" si="26">B392*$B$2</f>
        <v>2.1231801506269125E-2</v>
      </c>
      <c r="D392">
        <f t="shared" ref="D392:D455" si="27">$D$1+$D$3*D391+C392</f>
        <v>-5.4611068142686799E-2</v>
      </c>
      <c r="E392">
        <f t="shared" si="24"/>
        <v>-5.9908086407995907E-2</v>
      </c>
    </row>
    <row r="393" spans="1:5" x14ac:dyDescent="0.25">
      <c r="A393">
        <v>0.19690542313913389</v>
      </c>
      <c r="B393">
        <f t="shared" si="25"/>
        <v>-0.85272676215752097</v>
      </c>
      <c r="C393">
        <f t="shared" si="26"/>
        <v>-4.2636338107876051E-2</v>
      </c>
      <c r="D393">
        <f t="shared" si="27"/>
        <v>-8.6325192622025496E-2</v>
      </c>
      <c r="E393">
        <f t="shared" si="24"/>
        <v>-8.7488130588754986E-2</v>
      </c>
    </row>
    <row r="394" spans="1:5" x14ac:dyDescent="0.25">
      <c r="A394">
        <v>0.13434247871333965</v>
      </c>
      <c r="B394">
        <f t="shared" si="25"/>
        <v>-1.1060960287367971</v>
      </c>
      <c r="C394">
        <f t="shared" si="26"/>
        <v>-5.5304801436839857E-2</v>
      </c>
      <c r="D394">
        <f t="shared" si="27"/>
        <v>-0.12436495553446025</v>
      </c>
      <c r="E394">
        <f t="shared" ref="E394:E457" si="28">$E$1+$C394+$E$3*E393+$E$4*E392</f>
        <v>-0.12805331032591977</v>
      </c>
    </row>
    <row r="395" spans="1:5" x14ac:dyDescent="0.25">
      <c r="A395">
        <v>0.83410138248847931</v>
      </c>
      <c r="B395">
        <f t="shared" si="25"/>
        <v>0.97050018042435748</v>
      </c>
      <c r="C395">
        <f t="shared" si="26"/>
        <v>4.8525009021217876E-2</v>
      </c>
      <c r="D395">
        <f t="shared" si="27"/>
        <v>-5.096695540635033E-2</v>
      </c>
      <c r="E395">
        <f t="shared" si="28"/>
        <v>-5.7974157213234415E-2</v>
      </c>
    </row>
    <row r="396" spans="1:5" x14ac:dyDescent="0.25">
      <c r="A396">
        <v>0.3486129337443159</v>
      </c>
      <c r="B396">
        <f t="shared" si="25"/>
        <v>-0.38906796891834455</v>
      </c>
      <c r="C396">
        <f t="shared" si="26"/>
        <v>-1.945339844591723E-2</v>
      </c>
      <c r="D396">
        <f t="shared" si="27"/>
        <v>-6.0226962770997497E-2</v>
      </c>
      <c r="E396">
        <f t="shared" si="28"/>
        <v>-5.8824808905236239E-2</v>
      </c>
    </row>
    <row r="397" spans="1:5" x14ac:dyDescent="0.25">
      <c r="A397">
        <v>1.4191106906338695E-2</v>
      </c>
      <c r="B397">
        <f t="shared" si="25"/>
        <v>-2.1919625094193389</v>
      </c>
      <c r="C397">
        <f t="shared" si="26"/>
        <v>-0.10959812547096695</v>
      </c>
      <c r="D397">
        <f t="shared" si="27"/>
        <v>-0.15777969568776495</v>
      </c>
      <c r="E397">
        <f t="shared" si="28"/>
        <v>-0.15674303776435614</v>
      </c>
    </row>
    <row r="398" spans="1:5" x14ac:dyDescent="0.25">
      <c r="A398">
        <v>0.73928037354655596</v>
      </c>
      <c r="B398">
        <f t="shared" si="25"/>
        <v>0.64112841685115729</v>
      </c>
      <c r="C398">
        <f t="shared" si="26"/>
        <v>3.2056420842557866E-2</v>
      </c>
      <c r="D398">
        <f t="shared" si="27"/>
        <v>-9.4167335707654121E-2</v>
      </c>
      <c r="E398">
        <f t="shared" si="28"/>
        <v>-0.10312983225483904</v>
      </c>
    </row>
    <row r="399" spans="1:5" x14ac:dyDescent="0.25">
      <c r="A399">
        <v>0.85110019226660971</v>
      </c>
      <c r="B399">
        <f t="shared" si="25"/>
        <v>1.0411636230557539</v>
      </c>
      <c r="C399">
        <f t="shared" si="26"/>
        <v>5.2058181152787701E-2</v>
      </c>
      <c r="D399">
        <f t="shared" si="27"/>
        <v>-2.3275687413335598E-2</v>
      </c>
      <c r="E399">
        <f t="shared" si="28"/>
        <v>-2.5084364100131821E-2</v>
      </c>
    </row>
    <row r="400" spans="1:5" x14ac:dyDescent="0.25">
      <c r="A400">
        <v>0.79653309732352673</v>
      </c>
      <c r="B400">
        <f t="shared" si="25"/>
        <v>0.82930152998719431</v>
      </c>
      <c r="C400">
        <f t="shared" si="26"/>
        <v>4.1465076499359717E-2</v>
      </c>
      <c r="D400">
        <f t="shared" si="27"/>
        <v>2.2844526568691237E-2</v>
      </c>
      <c r="E400">
        <f t="shared" si="28"/>
        <v>2.9202132034724985E-2</v>
      </c>
    </row>
    <row r="401" spans="1:5" x14ac:dyDescent="0.25">
      <c r="A401">
        <v>0.1913205359050264</v>
      </c>
      <c r="B401">
        <f t="shared" si="25"/>
        <v>-0.87304037394052558</v>
      </c>
      <c r="C401">
        <f t="shared" si="26"/>
        <v>-4.3652018697026285E-2</v>
      </c>
      <c r="D401">
        <f t="shared" si="27"/>
        <v>-2.5376397442073293E-2</v>
      </c>
      <c r="E401">
        <f t="shared" si="28"/>
        <v>-1.4861663455760614E-2</v>
      </c>
    </row>
    <row r="402" spans="1:5" x14ac:dyDescent="0.25">
      <c r="A402">
        <v>0.59239478743858154</v>
      </c>
      <c r="B402">
        <f t="shared" si="25"/>
        <v>0.2337096119614665</v>
      </c>
      <c r="C402">
        <f t="shared" si="26"/>
        <v>1.1685480598073325E-2</v>
      </c>
      <c r="D402">
        <f t="shared" si="27"/>
        <v>-8.6156373555853101E-3</v>
      </c>
      <c r="E402">
        <f t="shared" si="28"/>
        <v>-4.6102297155837264E-3</v>
      </c>
    </row>
    <row r="403" spans="1:5" x14ac:dyDescent="0.25">
      <c r="A403">
        <v>0.29633472701193275</v>
      </c>
      <c r="B403">
        <f t="shared" si="25"/>
        <v>-0.53497166041881894</v>
      </c>
      <c r="C403">
        <f t="shared" si="26"/>
        <v>-2.674858302094095E-2</v>
      </c>
      <c r="D403">
        <f t="shared" si="27"/>
        <v>-3.3641092905409196E-2</v>
      </c>
      <c r="E403">
        <f t="shared" si="28"/>
        <v>-2.9411623419390243E-2</v>
      </c>
    </row>
    <row r="404" spans="1:5" x14ac:dyDescent="0.25">
      <c r="A404">
        <v>0.97225867488631856</v>
      </c>
      <c r="B404">
        <f t="shared" si="25"/>
        <v>1.9150772689900493</v>
      </c>
      <c r="C404">
        <f t="shared" si="26"/>
        <v>9.5753863449502472E-2</v>
      </c>
      <c r="D404">
        <f t="shared" si="27"/>
        <v>6.8840989125175112E-2</v>
      </c>
      <c r="E404">
        <f t="shared" si="28"/>
        <v>6.9744425343609612E-2</v>
      </c>
    </row>
    <row r="405" spans="1:5" x14ac:dyDescent="0.25">
      <c r="A405">
        <v>0.5535752433851131</v>
      </c>
      <c r="B405">
        <f t="shared" si="25"/>
        <v>0.13469944346625704</v>
      </c>
      <c r="C405">
        <f t="shared" si="26"/>
        <v>6.7349721733128524E-3</v>
      </c>
      <c r="D405">
        <f t="shared" si="27"/>
        <v>6.1807763473452945E-2</v>
      </c>
      <c r="E405">
        <f t="shared" si="28"/>
        <v>7.2446117324500542E-2</v>
      </c>
    </row>
    <row r="406" spans="1:5" x14ac:dyDescent="0.25">
      <c r="A406">
        <v>0.56611835077974793</v>
      </c>
      <c r="B406">
        <f t="shared" si="25"/>
        <v>0.16650023475704115</v>
      </c>
      <c r="C406">
        <f t="shared" si="26"/>
        <v>8.3250117378520574E-3</v>
      </c>
      <c r="D406">
        <f t="shared" si="27"/>
        <v>5.7771222516614415E-2</v>
      </c>
      <c r="E406">
        <f t="shared" si="28"/>
        <v>6.655207479554158E-2</v>
      </c>
    </row>
    <row r="407" spans="1:5" x14ac:dyDescent="0.25">
      <c r="A407">
        <v>8.3010345774712363E-3</v>
      </c>
      <c r="B407">
        <f t="shared" si="25"/>
        <v>-2.3954038228706076</v>
      </c>
      <c r="C407">
        <f t="shared" si="26"/>
        <v>-0.11977019114353038</v>
      </c>
      <c r="D407">
        <f t="shared" si="27"/>
        <v>-7.3553213130238854E-2</v>
      </c>
      <c r="E407">
        <f t="shared" si="28"/>
        <v>-6.7117935559993014E-2</v>
      </c>
    </row>
    <row r="408" spans="1:5" x14ac:dyDescent="0.25">
      <c r="A408">
        <v>0.49378948332163458</v>
      </c>
      <c r="B408">
        <f t="shared" si="25"/>
        <v>-1.556808554378483E-2</v>
      </c>
      <c r="C408">
        <f t="shared" si="26"/>
        <v>-7.7840427718924151E-4</v>
      </c>
      <c r="D408">
        <f t="shared" si="27"/>
        <v>-5.9620974781380329E-2</v>
      </c>
      <c r="E408">
        <f t="shared" si="28"/>
        <v>-6.7839753760737115E-2</v>
      </c>
    </row>
    <row r="409" spans="1:5" x14ac:dyDescent="0.25">
      <c r="A409">
        <v>0.34681234168523212</v>
      </c>
      <c r="B409">
        <f t="shared" si="25"/>
        <v>-0.39394088606824479</v>
      </c>
      <c r="C409">
        <f t="shared" si="26"/>
        <v>-1.969704430341224E-2</v>
      </c>
      <c r="D409">
        <f t="shared" si="27"/>
        <v>-6.7393824128516508E-2</v>
      </c>
      <c r="E409">
        <f t="shared" si="28"/>
        <v>-7.4041029132076344E-2</v>
      </c>
    </row>
    <row r="410" spans="1:5" x14ac:dyDescent="0.25">
      <c r="A410">
        <v>0.12244026001770074</v>
      </c>
      <c r="B410">
        <f t="shared" si="25"/>
        <v>-1.1628742653586026</v>
      </c>
      <c r="C410">
        <f t="shared" si="26"/>
        <v>-5.8143713267930136E-2</v>
      </c>
      <c r="D410">
        <f t="shared" si="27"/>
        <v>-0.11205877257074334</v>
      </c>
      <c r="E410">
        <f t="shared" si="28"/>
        <v>-0.11799666411072514</v>
      </c>
    </row>
    <row r="411" spans="1:5" x14ac:dyDescent="0.25">
      <c r="A411">
        <v>0.5016632587664418</v>
      </c>
      <c r="B411">
        <f t="shared" si="25"/>
        <v>4.1691835301475369E-3</v>
      </c>
      <c r="C411">
        <f t="shared" si="26"/>
        <v>2.0845917650737686E-4</v>
      </c>
      <c r="D411">
        <f t="shared" si="27"/>
        <v>-8.943855888008731E-2</v>
      </c>
      <c r="E411">
        <f t="shared" si="28"/>
        <v>-9.8584435609937626E-2</v>
      </c>
    </row>
    <row r="412" spans="1:5" x14ac:dyDescent="0.25">
      <c r="A412">
        <v>0.61439863277077544</v>
      </c>
      <c r="B412">
        <f t="shared" si="25"/>
        <v>0.2908020276953362</v>
      </c>
      <c r="C412">
        <f t="shared" si="26"/>
        <v>1.454010138476681E-2</v>
      </c>
      <c r="D412">
        <f t="shared" si="27"/>
        <v>-5.7010745719303042E-2</v>
      </c>
      <c r="E412">
        <f t="shared" si="28"/>
        <v>-6.2386224253104534E-2</v>
      </c>
    </row>
    <row r="413" spans="1:5" x14ac:dyDescent="0.25">
      <c r="A413">
        <v>0.91937009796441538</v>
      </c>
      <c r="B413">
        <f t="shared" si="25"/>
        <v>1.4008470883404658</v>
      </c>
      <c r="C413">
        <f t="shared" si="26"/>
        <v>7.0042354417023292E-2</v>
      </c>
      <c r="D413">
        <f t="shared" si="27"/>
        <v>2.4433757841580854E-2</v>
      </c>
      <c r="E413">
        <f t="shared" si="28"/>
        <v>2.3753196150222974E-2</v>
      </c>
    </row>
    <row r="414" spans="1:5" x14ac:dyDescent="0.25">
      <c r="A414">
        <v>0.39289529099398784</v>
      </c>
      <c r="B414">
        <f t="shared" si="25"/>
        <v>-0.27178078324345739</v>
      </c>
      <c r="C414">
        <f t="shared" si="26"/>
        <v>-1.358903916217287E-2</v>
      </c>
      <c r="D414">
        <f t="shared" si="27"/>
        <v>5.9579671110918143E-3</v>
      </c>
      <c r="E414">
        <f t="shared" si="28"/>
        <v>1.4027459798338259E-2</v>
      </c>
    </row>
    <row r="415" spans="1:5" x14ac:dyDescent="0.25">
      <c r="A415">
        <v>0.3533127842036195</v>
      </c>
      <c r="B415">
        <f t="shared" si="25"/>
        <v>-0.37639189796069222</v>
      </c>
      <c r="C415">
        <f t="shared" si="26"/>
        <v>-1.8819594898034614E-2</v>
      </c>
      <c r="D415">
        <f t="shared" si="27"/>
        <v>-1.4053221209161162E-2</v>
      </c>
      <c r="E415">
        <f t="shared" si="28"/>
        <v>-8.5702006945524781E-3</v>
      </c>
    </row>
    <row r="416" spans="1:5" x14ac:dyDescent="0.25">
      <c r="A416">
        <v>0.18979461043122653</v>
      </c>
      <c r="B416">
        <f t="shared" si="25"/>
        <v>-0.87865342160183313</v>
      </c>
      <c r="C416">
        <f t="shared" si="26"/>
        <v>-4.3932671080091662E-2</v>
      </c>
      <c r="D416">
        <f t="shared" si="27"/>
        <v>-5.5175248047420591E-2</v>
      </c>
      <c r="E416">
        <f t="shared" si="28"/>
        <v>-5.3048597685022722E-2</v>
      </c>
    </row>
    <row r="417" spans="1:5" x14ac:dyDescent="0.25">
      <c r="A417">
        <v>0.44459364604632712</v>
      </c>
      <c r="B417">
        <f t="shared" si="25"/>
        <v>-0.13933264803470111</v>
      </c>
      <c r="C417">
        <f t="shared" si="26"/>
        <v>-6.9666324017350553E-3</v>
      </c>
      <c r="D417">
        <f t="shared" si="27"/>
        <v>-5.1106830839671533E-2</v>
      </c>
      <c r="E417">
        <f t="shared" si="28"/>
        <v>-5.3853350248800259E-2</v>
      </c>
    </row>
    <row r="418" spans="1:5" x14ac:dyDescent="0.25">
      <c r="A418">
        <v>0.13486129337443159</v>
      </c>
      <c r="B418">
        <f t="shared" si="25"/>
        <v>-1.1037016336472973</v>
      </c>
      <c r="C418">
        <f t="shared" si="26"/>
        <v>-5.518508168236487E-2</v>
      </c>
      <c r="D418">
        <f t="shared" si="27"/>
        <v>-9.6070546354102102E-2</v>
      </c>
      <c r="E418">
        <f t="shared" si="28"/>
        <v>-9.8348237137782832E-2</v>
      </c>
    </row>
    <row r="419" spans="1:5" x14ac:dyDescent="0.25">
      <c r="A419">
        <v>0.95733512375255592</v>
      </c>
      <c r="B419">
        <f t="shared" si="25"/>
        <v>1.7205652020614508</v>
      </c>
      <c r="C419">
        <f t="shared" si="26"/>
        <v>8.6028260103072546E-2</v>
      </c>
      <c r="D419">
        <f t="shared" si="27"/>
        <v>9.171823019790859E-3</v>
      </c>
      <c r="E419">
        <f t="shared" si="28"/>
        <v>2.9001817039480196E-3</v>
      </c>
    </row>
    <row r="420" spans="1:5" x14ac:dyDescent="0.25">
      <c r="A420">
        <v>0.5383159886471145</v>
      </c>
      <c r="B420">
        <f t="shared" si="25"/>
        <v>9.6192077715480828E-2</v>
      </c>
      <c r="C420">
        <f t="shared" si="26"/>
        <v>4.8096038857740418E-3</v>
      </c>
      <c r="D420">
        <f t="shared" si="27"/>
        <v>1.2147062301606729E-2</v>
      </c>
      <c r="E420">
        <f t="shared" si="28"/>
        <v>1.7254591133105544E-2</v>
      </c>
    </row>
    <row r="421" spans="1:5" x14ac:dyDescent="0.25">
      <c r="A421">
        <v>0.96627704702902306</v>
      </c>
      <c r="B421">
        <f t="shared" si="25"/>
        <v>1.8286910369996645</v>
      </c>
      <c r="C421">
        <f t="shared" si="26"/>
        <v>9.1434551849983225E-2</v>
      </c>
      <c r="D421">
        <f t="shared" si="27"/>
        <v>0.10115220169126861</v>
      </c>
      <c r="E421">
        <f t="shared" si="28"/>
        <v>0.10667366569938341</v>
      </c>
    </row>
    <row r="422" spans="1:5" x14ac:dyDescent="0.25">
      <c r="A422">
        <v>0.72182378612628562</v>
      </c>
      <c r="B422">
        <f t="shared" si="25"/>
        <v>0.58826798986191586</v>
      </c>
      <c r="C422">
        <f t="shared" si="26"/>
        <v>2.9413399493095793E-2</v>
      </c>
      <c r="D422">
        <f t="shared" si="27"/>
        <v>0.11033516084611068</v>
      </c>
      <c r="E422">
        <f t="shared" si="28"/>
        <v>0.12369423950923032</v>
      </c>
    </row>
    <row r="423" spans="1:5" x14ac:dyDescent="0.25">
      <c r="A423">
        <v>0.18030335398419142</v>
      </c>
      <c r="B423">
        <f t="shared" si="25"/>
        <v>-0.91420962429334751</v>
      </c>
      <c r="C423">
        <f t="shared" si="26"/>
        <v>-4.5710481214667378E-2</v>
      </c>
      <c r="D423">
        <f t="shared" si="27"/>
        <v>4.2557647462221168E-2</v>
      </c>
      <c r="E423">
        <f t="shared" si="28"/>
        <v>5.4946967773701574E-2</v>
      </c>
    </row>
    <row r="424" spans="1:5" x14ac:dyDescent="0.25">
      <c r="A424">
        <v>0.59956663716544079</v>
      </c>
      <c r="B424">
        <f t="shared" si="25"/>
        <v>0.25222555600407315</v>
      </c>
      <c r="C424">
        <f t="shared" si="26"/>
        <v>1.2611277800203657E-2</v>
      </c>
      <c r="D424">
        <f t="shared" si="27"/>
        <v>4.6657395769980591E-2</v>
      </c>
      <c r="E424">
        <f t="shared" si="28"/>
        <v>4.9694124845612045E-2</v>
      </c>
    </row>
    <row r="425" spans="1:5" x14ac:dyDescent="0.25">
      <c r="A425">
        <v>0.5467696157719657</v>
      </c>
      <c r="B425">
        <f t="shared" si="25"/>
        <v>0.11750388138046144</v>
      </c>
      <c r="C425">
        <f t="shared" si="26"/>
        <v>5.8751940690230722E-3</v>
      </c>
      <c r="D425">
        <f t="shared" si="27"/>
        <v>4.3201110685007545E-2</v>
      </c>
      <c r="E425">
        <f t="shared" si="28"/>
        <v>4.5105209652703759E-2</v>
      </c>
    </row>
    <row r="426" spans="1:5" x14ac:dyDescent="0.25">
      <c r="A426">
        <v>0.8223212378307444</v>
      </c>
      <c r="B426">
        <f t="shared" si="25"/>
        <v>0.92424739547323609</v>
      </c>
      <c r="C426">
        <f t="shared" si="26"/>
        <v>4.6212369773661804E-2</v>
      </c>
      <c r="D426">
        <f t="shared" si="27"/>
        <v>8.0773258321667846E-2</v>
      </c>
      <c r="E426">
        <f t="shared" si="28"/>
        <v>8.1837645976533979E-2</v>
      </c>
    </row>
    <row r="427" spans="1:5" x14ac:dyDescent="0.25">
      <c r="A427">
        <v>0.94857631153294475</v>
      </c>
      <c r="B427">
        <f t="shared" si="25"/>
        <v>1.6312035479551752</v>
      </c>
      <c r="C427">
        <f t="shared" si="26"/>
        <v>8.1560177397758768E-2</v>
      </c>
      <c r="D427">
        <f t="shared" si="27"/>
        <v>0.14617878405509305</v>
      </c>
      <c r="E427">
        <f t="shared" si="28"/>
        <v>0.15070353781136897</v>
      </c>
    </row>
    <row r="428" spans="1:5" x14ac:dyDescent="0.25">
      <c r="A428">
        <v>0.29844050416577655</v>
      </c>
      <c r="B428">
        <f t="shared" si="25"/>
        <v>-0.5288910826265264</v>
      </c>
      <c r="C428">
        <f t="shared" si="26"/>
        <v>-2.644455413132632E-2</v>
      </c>
      <c r="D428">
        <f t="shared" si="27"/>
        <v>9.0498473112748126E-2</v>
      </c>
      <c r="E428">
        <f t="shared" si="28"/>
        <v>0.10100486530125237</v>
      </c>
    </row>
    <row r="429" spans="1:5" x14ac:dyDescent="0.25">
      <c r="A429">
        <v>0.80065309610278634</v>
      </c>
      <c r="B429">
        <f t="shared" si="25"/>
        <v>0.84395633207646681</v>
      </c>
      <c r="C429">
        <f t="shared" si="26"/>
        <v>4.2197816603823345E-2</v>
      </c>
      <c r="D429">
        <f t="shared" si="27"/>
        <v>0.11459659509402184</v>
      </c>
      <c r="E429">
        <f t="shared" si="28"/>
        <v>0.11803184159381357</v>
      </c>
    </row>
    <row r="430" spans="1:5" x14ac:dyDescent="0.25">
      <c r="A430">
        <v>0.92529068880275889</v>
      </c>
      <c r="B430">
        <f t="shared" si="25"/>
        <v>1.4415880471421489</v>
      </c>
      <c r="C430">
        <f t="shared" si="26"/>
        <v>7.2079402357107455E-2</v>
      </c>
      <c r="D430">
        <f t="shared" si="27"/>
        <v>0.16375667843232494</v>
      </c>
      <c r="E430">
        <f t="shared" si="28"/>
        <v>0.16820757326141444</v>
      </c>
    </row>
    <row r="431" spans="1:5" x14ac:dyDescent="0.25">
      <c r="A431">
        <v>0.29783013397625657</v>
      </c>
      <c r="B431">
        <f t="shared" si="25"/>
        <v>-0.53065154733193964</v>
      </c>
      <c r="C431">
        <f t="shared" si="26"/>
        <v>-2.6532577366596984E-2</v>
      </c>
      <c r="D431">
        <f t="shared" si="27"/>
        <v>0.10447276537926298</v>
      </c>
      <c r="E431">
        <f t="shared" si="28"/>
        <v>0.11305105440929467</v>
      </c>
    </row>
    <row r="432" spans="1:5" x14ac:dyDescent="0.25">
      <c r="A432">
        <v>0.52024903103732412</v>
      </c>
      <c r="B432">
        <f t="shared" si="25"/>
        <v>5.0778607121228787E-2</v>
      </c>
      <c r="C432">
        <f t="shared" si="26"/>
        <v>2.5389303560614395E-3</v>
      </c>
      <c r="D432">
        <f t="shared" si="27"/>
        <v>8.6117142659471832E-2</v>
      </c>
      <c r="E432">
        <f t="shared" si="28"/>
        <v>8.7464121998285183E-2</v>
      </c>
    </row>
    <row r="433" spans="1:5" x14ac:dyDescent="0.25">
      <c r="A433">
        <v>0.59389019440290536</v>
      </c>
      <c r="B433">
        <f t="shared" si="25"/>
        <v>0.23756356662160871</v>
      </c>
      <c r="C433">
        <f t="shared" si="26"/>
        <v>1.1878178331080437E-2</v>
      </c>
      <c r="D433">
        <f t="shared" si="27"/>
        <v>8.0771892458657901E-2</v>
      </c>
      <c r="E433">
        <f t="shared" si="28"/>
        <v>7.9290782688607647E-2</v>
      </c>
    </row>
    <row r="434" spans="1:5" x14ac:dyDescent="0.25">
      <c r="A434">
        <v>0.36680196539201027</v>
      </c>
      <c r="B434">
        <f t="shared" si="25"/>
        <v>-0.34033544040118552</v>
      </c>
      <c r="C434">
        <f t="shared" si="26"/>
        <v>-1.7016772020059277E-2</v>
      </c>
      <c r="D434">
        <f t="shared" si="27"/>
        <v>4.7600741946867045E-2</v>
      </c>
      <c r="E434">
        <f t="shared" si="28"/>
        <v>4.5598520199859098E-2</v>
      </c>
    </row>
    <row r="435" spans="1:5" x14ac:dyDescent="0.25">
      <c r="A435">
        <v>0.9175389873958556</v>
      </c>
      <c r="B435">
        <f t="shared" si="25"/>
        <v>1.3887064725115592</v>
      </c>
      <c r="C435">
        <f t="shared" si="26"/>
        <v>6.9435323625577958E-2</v>
      </c>
      <c r="D435">
        <f t="shared" si="27"/>
        <v>0.1075159171830716</v>
      </c>
      <c r="E435">
        <f t="shared" si="28"/>
        <v>0.10254491353659038</v>
      </c>
    </row>
    <row r="436" spans="1:5" x14ac:dyDescent="0.25">
      <c r="A436">
        <v>0.60356456190679653</v>
      </c>
      <c r="B436">
        <f t="shared" si="25"/>
        <v>0.26258446362673143</v>
      </c>
      <c r="C436">
        <f t="shared" si="26"/>
        <v>1.3129223181336573E-2</v>
      </c>
      <c r="D436">
        <f t="shared" si="27"/>
        <v>9.9141956927793873E-2</v>
      </c>
      <c r="E436">
        <f t="shared" si="28"/>
        <v>0.10085979334428202</v>
      </c>
    </row>
    <row r="437" spans="1:5" x14ac:dyDescent="0.25">
      <c r="A437">
        <v>0.19052705465865047</v>
      </c>
      <c r="B437">
        <f t="shared" si="25"/>
        <v>-0.87595571454334742</v>
      </c>
      <c r="C437">
        <f t="shared" si="26"/>
        <v>-4.3797785727167374E-2</v>
      </c>
      <c r="D437">
        <f t="shared" si="27"/>
        <v>3.5515779815067733E-2</v>
      </c>
      <c r="E437">
        <f t="shared" si="28"/>
        <v>3.672153692902741E-2</v>
      </c>
    </row>
    <row r="438" spans="1:5" x14ac:dyDescent="0.25">
      <c r="A438">
        <v>1.5472884304330577E-2</v>
      </c>
      <c r="B438">
        <f t="shared" si="25"/>
        <v>-2.1577693550452435</v>
      </c>
      <c r="C438">
        <f t="shared" si="26"/>
        <v>-0.10788846775226218</v>
      </c>
      <c r="D438">
        <f t="shared" si="27"/>
        <v>-7.9475843900207996E-2</v>
      </c>
      <c r="E438">
        <f t="shared" si="28"/>
        <v>-8.4925063850565724E-2</v>
      </c>
    </row>
    <row r="439" spans="1:5" x14ac:dyDescent="0.25">
      <c r="A439">
        <v>0.72008423108615371</v>
      </c>
      <c r="B439">
        <f t="shared" si="25"/>
        <v>0.58309174906536521</v>
      </c>
      <c r="C439">
        <f t="shared" si="26"/>
        <v>2.9154587453268262E-2</v>
      </c>
      <c r="D439">
        <f t="shared" si="27"/>
        <v>-3.4426087666898128E-2</v>
      </c>
      <c r="E439">
        <f t="shared" si="28"/>
        <v>-5.0950123705143631E-2</v>
      </c>
    </row>
    <row r="440" spans="1:5" x14ac:dyDescent="0.25">
      <c r="A440">
        <v>0.75688955351420639</v>
      </c>
      <c r="B440">
        <f t="shared" si="25"/>
        <v>0.69633207106725004</v>
      </c>
      <c r="C440">
        <f t="shared" si="26"/>
        <v>3.4816603553362503E-2</v>
      </c>
      <c r="D440">
        <f t="shared" si="27"/>
        <v>7.2757334198439994E-3</v>
      </c>
      <c r="E440">
        <f t="shared" si="28"/>
        <v>-2.5460013962101905E-3</v>
      </c>
    </row>
    <row r="441" spans="1:5" x14ac:dyDescent="0.25">
      <c r="A441">
        <v>0.62779625843073827</v>
      </c>
      <c r="B441">
        <f t="shared" si="25"/>
        <v>0.32602230002622096</v>
      </c>
      <c r="C441">
        <f t="shared" si="26"/>
        <v>1.630111500131105E-2</v>
      </c>
      <c r="D441">
        <f t="shared" si="27"/>
        <v>2.212170173718625E-2</v>
      </c>
      <c r="E441">
        <f t="shared" si="28"/>
        <v>1.910472611523624E-2</v>
      </c>
    </row>
    <row r="442" spans="1:5" x14ac:dyDescent="0.25">
      <c r="A442">
        <v>0.27185888241218298</v>
      </c>
      <c r="B442">
        <f t="shared" si="25"/>
        <v>-0.60720064414360098</v>
      </c>
      <c r="C442">
        <f t="shared" si="26"/>
        <v>-3.0360032207180049E-2</v>
      </c>
      <c r="D442">
        <f t="shared" si="27"/>
        <v>-1.2662670817431047E-2</v>
      </c>
      <c r="E442">
        <f t="shared" si="28"/>
        <v>-1.2911178563846415E-2</v>
      </c>
    </row>
    <row r="443" spans="1:5" x14ac:dyDescent="0.25">
      <c r="A443">
        <v>0.46711630603961302</v>
      </c>
      <c r="B443">
        <f t="shared" si="25"/>
        <v>-8.2520758064830724E-2</v>
      </c>
      <c r="C443">
        <f t="shared" si="26"/>
        <v>-4.1260379032415362E-3</v>
      </c>
      <c r="D443">
        <f t="shared" si="27"/>
        <v>-1.4256174557186375E-2</v>
      </c>
      <c r="E443">
        <f t="shared" si="28"/>
        <v>-1.7656571222226931E-2</v>
      </c>
    </row>
    <row r="444" spans="1:5" x14ac:dyDescent="0.25">
      <c r="A444">
        <v>0.30521561326944791</v>
      </c>
      <c r="B444">
        <f t="shared" si="25"/>
        <v>-0.50945800587829859</v>
      </c>
      <c r="C444">
        <f t="shared" si="26"/>
        <v>-2.547290029391493E-2</v>
      </c>
      <c r="D444">
        <f t="shared" si="27"/>
        <v>-3.687783993966403E-2</v>
      </c>
      <c r="E444">
        <f t="shared" si="28"/>
        <v>-4.0072696537534522E-2</v>
      </c>
    </row>
    <row r="445" spans="1:5" x14ac:dyDescent="0.25">
      <c r="A445">
        <v>0.60093997009186073</v>
      </c>
      <c r="B445">
        <f t="shared" si="25"/>
        <v>0.25578085234310832</v>
      </c>
      <c r="C445">
        <f t="shared" si="26"/>
        <v>1.2789042617155418E-2</v>
      </c>
      <c r="D445">
        <f t="shared" si="27"/>
        <v>-1.6713229334575808E-2</v>
      </c>
      <c r="E445">
        <f t="shared" si="28"/>
        <v>-2.1510727144402962E-2</v>
      </c>
    </row>
    <row r="446" spans="1:5" x14ac:dyDescent="0.25">
      <c r="A446">
        <v>0.53895687734611042</v>
      </c>
      <c r="B446">
        <f t="shared" si="25"/>
        <v>9.7806122924197117E-2</v>
      </c>
      <c r="C446">
        <f t="shared" si="26"/>
        <v>4.8903061462098564E-3</v>
      </c>
      <c r="D446">
        <f t="shared" si="27"/>
        <v>-8.4802773214507909E-3</v>
      </c>
      <c r="E446">
        <f t="shared" si="28"/>
        <v>-1.0462078629999358E-2</v>
      </c>
    </row>
    <row r="447" spans="1:5" x14ac:dyDescent="0.25">
      <c r="A447">
        <v>0.98333689382610556</v>
      </c>
      <c r="B447">
        <f t="shared" si="25"/>
        <v>2.12813113704726</v>
      </c>
      <c r="C447">
        <f t="shared" si="26"/>
        <v>0.106406556852363</v>
      </c>
      <c r="D447">
        <f t="shared" si="27"/>
        <v>9.9622334995202372E-2</v>
      </c>
      <c r="E447">
        <f t="shared" si="28"/>
        <v>9.9141758799803872E-2</v>
      </c>
    </row>
    <row r="448" spans="1:5" x14ac:dyDescent="0.25">
      <c r="A448">
        <v>0.17325357829523605</v>
      </c>
      <c r="B448">
        <f t="shared" si="25"/>
        <v>-0.94138586102069854</v>
      </c>
      <c r="C448">
        <f t="shared" si="26"/>
        <v>-4.7069293051034931E-2</v>
      </c>
      <c r="D448">
        <f t="shared" si="27"/>
        <v>3.2628574945126977E-2</v>
      </c>
      <c r="E448">
        <f t="shared" si="28"/>
        <v>4.3204497731788485E-2</v>
      </c>
    </row>
    <row r="449" spans="1:5" x14ac:dyDescent="0.25">
      <c r="A449">
        <v>0.63917966246528524</v>
      </c>
      <c r="B449">
        <f t="shared" si="25"/>
        <v>0.35626692684977196</v>
      </c>
      <c r="C449">
        <f t="shared" si="26"/>
        <v>1.7813346342488597E-2</v>
      </c>
      <c r="D449">
        <f t="shared" si="27"/>
        <v>4.391620629859018E-2</v>
      </c>
      <c r="E449">
        <f t="shared" si="28"/>
        <v>4.678321842111785E-2</v>
      </c>
    </row>
    <row r="450" spans="1:5" x14ac:dyDescent="0.25">
      <c r="A450">
        <v>0.81939146092104864</v>
      </c>
      <c r="B450">
        <f t="shared" si="25"/>
        <v>0.91304841643853329</v>
      </c>
      <c r="C450">
        <f t="shared" si="26"/>
        <v>4.5652420821926665E-2</v>
      </c>
      <c r="D450">
        <f t="shared" si="27"/>
        <v>8.0785385860798808E-2</v>
      </c>
      <c r="E450">
        <f t="shared" si="28"/>
        <v>8.3436867627753888E-2</v>
      </c>
    </row>
    <row r="451" spans="1:5" x14ac:dyDescent="0.25">
      <c r="A451">
        <v>0.98983733634449289</v>
      </c>
      <c r="B451">
        <f t="shared" si="25"/>
        <v>2.3202875472632654</v>
      </c>
      <c r="C451">
        <f t="shared" si="26"/>
        <v>0.11601437736316328</v>
      </c>
      <c r="D451">
        <f t="shared" si="27"/>
        <v>0.18064268605180234</v>
      </c>
      <c r="E451">
        <f t="shared" si="28"/>
        <v>0.18642923638603001</v>
      </c>
    </row>
    <row r="452" spans="1:5" x14ac:dyDescent="0.25">
      <c r="A452">
        <v>0.51091036713766902</v>
      </c>
      <c r="B452">
        <f t="shared" si="25"/>
        <v>2.7351644722298691E-2</v>
      </c>
      <c r="C452">
        <f t="shared" si="26"/>
        <v>1.3675822361149347E-3</v>
      </c>
      <c r="D452">
        <f t="shared" si="27"/>
        <v>0.14588173107755681</v>
      </c>
      <c r="E452">
        <f t="shared" si="28"/>
        <v>0.16081020822076655</v>
      </c>
    </row>
    <row r="453" spans="1:5" x14ac:dyDescent="0.25">
      <c r="A453">
        <v>0.85387737662892549</v>
      </c>
      <c r="B453">
        <f t="shared" si="25"/>
        <v>1.0532089296897027</v>
      </c>
      <c r="C453">
        <f t="shared" si="26"/>
        <v>5.2660446484485139E-2</v>
      </c>
      <c r="D453">
        <f t="shared" si="27"/>
        <v>0.1693658313465306</v>
      </c>
      <c r="E453">
        <f t="shared" si="28"/>
        <v>0.17874671024457203</v>
      </c>
    </row>
    <row r="454" spans="1:5" x14ac:dyDescent="0.25">
      <c r="A454">
        <v>0.59599597155674922</v>
      </c>
      <c r="B454">
        <f t="shared" si="25"/>
        <v>0.24299656701823091</v>
      </c>
      <c r="C454">
        <f t="shared" si="26"/>
        <v>1.2149828350911546E-2</v>
      </c>
      <c r="D454">
        <f t="shared" si="27"/>
        <v>0.14764249342813604</v>
      </c>
      <c r="E454">
        <f t="shared" si="28"/>
        <v>0.15694084674894973</v>
      </c>
    </row>
    <row r="455" spans="1:5" x14ac:dyDescent="0.25">
      <c r="A455">
        <v>8.7343974120303966E-2</v>
      </c>
      <c r="B455">
        <f t="shared" si="25"/>
        <v>-1.3572935742944763</v>
      </c>
      <c r="C455">
        <f t="shared" si="26"/>
        <v>-6.786467871472382E-2</v>
      </c>
      <c r="D455">
        <f t="shared" si="27"/>
        <v>5.0249316027785013E-2</v>
      </c>
      <c r="E455">
        <f t="shared" si="28"/>
        <v>5.5507412334873732E-2</v>
      </c>
    </row>
    <row r="456" spans="1:5" x14ac:dyDescent="0.25">
      <c r="A456">
        <v>0.86770226142155216</v>
      </c>
      <c r="B456">
        <f t="shared" ref="B456:B506" si="29">_xlfn.NORM.S.INV(A456)</f>
        <v>1.1155951311639887</v>
      </c>
      <c r="C456">
        <f t="shared" ref="C456:C506" si="30">B456*$B$2</f>
        <v>5.5779756558199438E-2</v>
      </c>
      <c r="D456">
        <f t="shared" ref="D456:D506" si="31">$D$1+$D$3*D455+C456</f>
        <v>9.5979209380427449E-2</v>
      </c>
      <c r="E456">
        <f t="shared" si="28"/>
        <v>9.0042342984690826E-2</v>
      </c>
    </row>
    <row r="457" spans="1:5" x14ac:dyDescent="0.25">
      <c r="A457">
        <v>4.0162358470412308E-2</v>
      </c>
      <c r="B457">
        <f t="shared" si="29"/>
        <v>-1.7488050884293296</v>
      </c>
      <c r="C457">
        <f t="shared" si="30"/>
        <v>-8.7440254421466482E-2</v>
      </c>
      <c r="D457">
        <f t="shared" si="31"/>
        <v>-1.065688691712452E-2</v>
      </c>
      <c r="E457">
        <f t="shared" si="28"/>
        <v>-1.1952886968732111E-2</v>
      </c>
    </row>
    <row r="458" spans="1:5" x14ac:dyDescent="0.25">
      <c r="A458">
        <v>0.65172276985992006</v>
      </c>
      <c r="B458">
        <f t="shared" si="29"/>
        <v>0.38997577505245606</v>
      </c>
      <c r="C458">
        <f t="shared" si="30"/>
        <v>1.9498788752622804E-2</v>
      </c>
      <c r="D458">
        <f t="shared" si="31"/>
        <v>1.0973279218923188E-2</v>
      </c>
      <c r="E458">
        <f t="shared" ref="E458:E506" si="32">$E$1+$C458+$E$3*E457+$E$4*E456</f>
        <v>-2.6304381770517887E-4</v>
      </c>
    </row>
    <row r="459" spans="1:5" x14ac:dyDescent="0.25">
      <c r="A459">
        <v>0.9218115787224952</v>
      </c>
      <c r="B459">
        <f t="shared" si="29"/>
        <v>1.4173629383164499</v>
      </c>
      <c r="C459">
        <f t="shared" si="30"/>
        <v>7.0868146915822494E-2</v>
      </c>
      <c r="D459">
        <f t="shared" si="31"/>
        <v>7.9646770290961039E-2</v>
      </c>
      <c r="E459">
        <f t="shared" si="32"/>
        <v>7.1826696176761046E-2</v>
      </c>
    </row>
    <row r="460" spans="1:5" x14ac:dyDescent="0.25">
      <c r="A460">
        <v>0.82238227484969639</v>
      </c>
      <c r="B460">
        <f t="shared" si="29"/>
        <v>0.92448193968373915</v>
      </c>
      <c r="C460">
        <f t="shared" si="30"/>
        <v>4.622409698418696E-2</v>
      </c>
      <c r="D460">
        <f t="shared" si="31"/>
        <v>0.10994151321695579</v>
      </c>
      <c r="E460">
        <f t="shared" si="32"/>
        <v>0.11089442792504242</v>
      </c>
    </row>
    <row r="461" spans="1:5" x14ac:dyDescent="0.25">
      <c r="A461">
        <v>0.41355632190923797</v>
      </c>
      <c r="B461">
        <f t="shared" si="29"/>
        <v>-0.2184061889900393</v>
      </c>
      <c r="C461">
        <f t="shared" si="30"/>
        <v>-1.0920309449501966E-2</v>
      </c>
      <c r="D461">
        <f t="shared" si="31"/>
        <v>7.7032901124062678E-2</v>
      </c>
      <c r="E461">
        <f t="shared" si="32"/>
        <v>8.1702006065360114E-2</v>
      </c>
    </row>
    <row r="462" spans="1:5" x14ac:dyDescent="0.25">
      <c r="A462">
        <v>0.98532059694204532</v>
      </c>
      <c r="B462">
        <f t="shared" si="29"/>
        <v>2.1786348364721499</v>
      </c>
      <c r="C462">
        <f t="shared" si="30"/>
        <v>0.1089317418236075</v>
      </c>
      <c r="D462">
        <f t="shared" si="31"/>
        <v>0.17055806272285765</v>
      </c>
      <c r="E462">
        <f t="shared" si="32"/>
        <v>0.17137410448992738</v>
      </c>
    </row>
    <row r="463" spans="1:5" x14ac:dyDescent="0.25">
      <c r="A463">
        <v>6.1891537217322309E-2</v>
      </c>
      <c r="B463">
        <f t="shared" si="29"/>
        <v>-1.5390869339107085</v>
      </c>
      <c r="C463">
        <f t="shared" si="30"/>
        <v>-7.6954346695535428E-2</v>
      </c>
      <c r="D463">
        <f t="shared" si="31"/>
        <v>5.9492103482750705E-2</v>
      </c>
      <c r="E463">
        <f t="shared" si="32"/>
        <v>6.9112146738863206E-2</v>
      </c>
    </row>
    <row r="464" spans="1:5" x14ac:dyDescent="0.25">
      <c r="A464">
        <v>0.47373882259590444</v>
      </c>
      <c r="B464">
        <f t="shared" si="29"/>
        <v>-6.5874622255845824E-2</v>
      </c>
      <c r="C464">
        <f t="shared" si="30"/>
        <v>-3.2937311127922914E-3</v>
      </c>
      <c r="D464">
        <f t="shared" si="31"/>
        <v>4.4299951673408278E-2</v>
      </c>
      <c r="E464">
        <f t="shared" si="32"/>
        <v>4.1769790503191857E-2</v>
      </c>
    </row>
    <row r="465" spans="1:5" x14ac:dyDescent="0.25">
      <c r="A465">
        <v>0.76216925565355387</v>
      </c>
      <c r="B465">
        <f t="shared" si="29"/>
        <v>0.71329781594545016</v>
      </c>
      <c r="C465">
        <f t="shared" si="30"/>
        <v>3.566489079727251E-2</v>
      </c>
      <c r="D465">
        <f t="shared" si="31"/>
        <v>7.1104852135999125E-2</v>
      </c>
      <c r="E465">
        <f t="shared" si="32"/>
        <v>6.634648757625887E-2</v>
      </c>
    </row>
    <row r="466" spans="1:5" x14ac:dyDescent="0.25">
      <c r="A466">
        <v>0.47880489516891994</v>
      </c>
      <c r="B466">
        <f t="shared" si="29"/>
        <v>-5.3153267170167613E-2</v>
      </c>
      <c r="C466">
        <f t="shared" si="30"/>
        <v>-2.6576633585083807E-3</v>
      </c>
      <c r="D466">
        <f t="shared" si="31"/>
        <v>5.4226218350290921E-2</v>
      </c>
      <c r="E466">
        <f t="shared" si="32"/>
        <v>5.287719640980542E-2</v>
      </c>
    </row>
    <row r="467" spans="1:5" x14ac:dyDescent="0.25">
      <c r="A467">
        <v>0.62166203802606279</v>
      </c>
      <c r="B467">
        <f t="shared" si="29"/>
        <v>0.30984882045008283</v>
      </c>
      <c r="C467">
        <f t="shared" si="30"/>
        <v>1.5492441022504142E-2</v>
      </c>
      <c r="D467">
        <f t="shared" si="31"/>
        <v>5.8873415702736881E-2</v>
      </c>
      <c r="E467">
        <f t="shared" si="32"/>
        <v>5.6447269033703132E-2</v>
      </c>
    </row>
    <row r="468" spans="1:5" x14ac:dyDescent="0.25">
      <c r="A468">
        <v>0.6989654225287637</v>
      </c>
      <c r="B468">
        <f t="shared" si="29"/>
        <v>0.52142727536364852</v>
      </c>
      <c r="C468">
        <f t="shared" si="30"/>
        <v>2.6071363768182428E-2</v>
      </c>
      <c r="D468">
        <f t="shared" si="31"/>
        <v>7.3170096330371942E-2</v>
      </c>
      <c r="E468">
        <f t="shared" si="32"/>
        <v>7.1586186257534712E-2</v>
      </c>
    </row>
    <row r="469" spans="1:5" x14ac:dyDescent="0.25">
      <c r="A469">
        <v>0.29660939359721672</v>
      </c>
      <c r="B469">
        <f t="shared" si="29"/>
        <v>-0.53417742376663424</v>
      </c>
      <c r="C469">
        <f t="shared" si="30"/>
        <v>-2.6708871188331713E-2</v>
      </c>
      <c r="D469">
        <f t="shared" si="31"/>
        <v>3.1827205875965846E-2</v>
      </c>
      <c r="E469">
        <f t="shared" si="32"/>
        <v>3.2073969540079218E-2</v>
      </c>
    </row>
    <row r="470" spans="1:5" x14ac:dyDescent="0.25">
      <c r="A470">
        <v>0.47349467452009641</v>
      </c>
      <c r="B470">
        <f t="shared" si="29"/>
        <v>-6.6487952447425031E-2</v>
      </c>
      <c r="C470">
        <f t="shared" si="30"/>
        <v>-3.3243976223712515E-3</v>
      </c>
      <c r="D470">
        <f t="shared" si="31"/>
        <v>2.2137367078401426E-2</v>
      </c>
      <c r="E470">
        <f t="shared" si="32"/>
        <v>1.8383556337946572E-2</v>
      </c>
    </row>
    <row r="471" spans="1:5" x14ac:dyDescent="0.25">
      <c r="A471">
        <v>0.15790276802880948</v>
      </c>
      <c r="B471">
        <f t="shared" si="29"/>
        <v>-1.003114672668485</v>
      </c>
      <c r="C471">
        <f t="shared" si="30"/>
        <v>-5.0155733633424252E-2</v>
      </c>
      <c r="D471">
        <f t="shared" si="31"/>
        <v>-3.2445839970703105E-2</v>
      </c>
      <c r="E471">
        <f t="shared" si="32"/>
        <v>-3.6817929883280261E-2</v>
      </c>
    </row>
    <row r="472" spans="1:5" x14ac:dyDescent="0.25">
      <c r="A472">
        <v>0.58601641895809808</v>
      </c>
      <c r="B472">
        <f t="shared" si="29"/>
        <v>0.21730948970565636</v>
      </c>
      <c r="C472">
        <f t="shared" si="30"/>
        <v>1.0865474485282819E-2</v>
      </c>
      <c r="D472">
        <f t="shared" si="31"/>
        <v>-1.5091197491279665E-2</v>
      </c>
      <c r="E472">
        <f t="shared" si="32"/>
        <v>-2.4109018043464069E-2</v>
      </c>
    </row>
    <row r="473" spans="1:5" x14ac:dyDescent="0.25">
      <c r="A473">
        <v>0.97830133976256595</v>
      </c>
      <c r="B473">
        <f t="shared" si="29"/>
        <v>2.0198656952468346</v>
      </c>
      <c r="C473">
        <f t="shared" si="30"/>
        <v>0.10099328476234173</v>
      </c>
      <c r="D473">
        <f t="shared" si="31"/>
        <v>8.8920326769318006E-2</v>
      </c>
      <c r="E473">
        <f t="shared" si="32"/>
        <v>8.2976961511552094E-2</v>
      </c>
    </row>
    <row r="474" spans="1:5" x14ac:dyDescent="0.25">
      <c r="A474">
        <v>0.91006195257423628</v>
      </c>
      <c r="B474">
        <f t="shared" si="29"/>
        <v>1.341136634687937</v>
      </c>
      <c r="C474">
        <f t="shared" si="30"/>
        <v>6.7056831734396846E-2</v>
      </c>
      <c r="D474">
        <f t="shared" si="31"/>
        <v>0.13819309314985126</v>
      </c>
      <c r="E474">
        <f t="shared" si="32"/>
        <v>0.14414699889914015</v>
      </c>
    </row>
    <row r="475" spans="1:5" x14ac:dyDescent="0.25">
      <c r="A475">
        <v>0.87444685201574757</v>
      </c>
      <c r="B475">
        <f t="shared" si="29"/>
        <v>1.1476664266941705</v>
      </c>
      <c r="C475">
        <f t="shared" si="30"/>
        <v>5.7383321334708526E-2</v>
      </c>
      <c r="D475">
        <f t="shared" si="31"/>
        <v>0.16793779585458954</v>
      </c>
      <c r="E475">
        <f t="shared" si="32"/>
        <v>0.17881792419277945</v>
      </c>
    </row>
    <row r="476" spans="1:5" x14ac:dyDescent="0.25">
      <c r="A476">
        <v>0.94579912717062897</v>
      </c>
      <c r="B476">
        <f t="shared" si="29"/>
        <v>1.6054184550560155</v>
      </c>
      <c r="C476">
        <f t="shared" si="30"/>
        <v>8.0270922752800788E-2</v>
      </c>
      <c r="D476">
        <f t="shared" si="31"/>
        <v>0.21462115943647242</v>
      </c>
      <c r="E476">
        <f t="shared" si="32"/>
        <v>0.22679235463638828</v>
      </c>
    </row>
    <row r="477" spans="1:5" x14ac:dyDescent="0.25">
      <c r="A477">
        <v>0.60719626453444009</v>
      </c>
      <c r="B477">
        <f t="shared" si="29"/>
        <v>0.27201892091456126</v>
      </c>
      <c r="C477">
        <f t="shared" si="30"/>
        <v>1.3600946045728063E-2</v>
      </c>
      <c r="D477">
        <f t="shared" si="31"/>
        <v>0.18529787359490602</v>
      </c>
      <c r="E477">
        <f t="shared" si="32"/>
        <v>0.19983227279919957</v>
      </c>
    </row>
    <row r="478" spans="1:5" x14ac:dyDescent="0.25">
      <c r="A478">
        <v>0.18955046235541856</v>
      </c>
      <c r="B478">
        <f t="shared" si="29"/>
        <v>-0.87955407919189799</v>
      </c>
      <c r="C478">
        <f t="shared" si="30"/>
        <v>-4.3977703959594903E-2</v>
      </c>
      <c r="D478">
        <f t="shared" si="31"/>
        <v>0.10426059491632991</v>
      </c>
      <c r="E478">
        <f t="shared" si="32"/>
        <v>0.11319210609604589</v>
      </c>
    </row>
    <row r="479" spans="1:5" x14ac:dyDescent="0.25">
      <c r="A479">
        <v>0.66417432172612689</v>
      </c>
      <c r="B479">
        <f t="shared" si="29"/>
        <v>0.42388270681146073</v>
      </c>
      <c r="C479">
        <f t="shared" si="30"/>
        <v>2.1194135340573038E-2</v>
      </c>
      <c r="D479">
        <f t="shared" si="31"/>
        <v>0.10460261127363699</v>
      </c>
      <c r="E479">
        <f t="shared" si="32"/>
        <v>0.10308380354709439</v>
      </c>
    </row>
    <row r="480" spans="1:5" x14ac:dyDescent="0.25">
      <c r="A480">
        <v>0.31095309305093538</v>
      </c>
      <c r="B480">
        <f t="shared" si="29"/>
        <v>-0.49315059139845863</v>
      </c>
      <c r="C480">
        <f t="shared" si="30"/>
        <v>-2.4657529569922933E-2</v>
      </c>
      <c r="D480">
        <f t="shared" si="31"/>
        <v>5.9024559448986665E-2</v>
      </c>
      <c r="E480">
        <f t="shared" si="32"/>
        <v>5.6798683012857419E-2</v>
      </c>
    </row>
    <row r="481" spans="1:5" x14ac:dyDescent="0.25">
      <c r="A481">
        <v>0.45115512558366649</v>
      </c>
      <c r="B481">
        <f t="shared" si="29"/>
        <v>-0.12274345593035209</v>
      </c>
      <c r="C481">
        <f t="shared" si="30"/>
        <v>-6.1371727965176051E-3</v>
      </c>
      <c r="D481">
        <f t="shared" si="31"/>
        <v>4.1082474762671732E-2</v>
      </c>
      <c r="E481">
        <f t="shared" si="32"/>
        <v>3.4673261560344629E-2</v>
      </c>
    </row>
    <row r="482" spans="1:5" x14ac:dyDescent="0.25">
      <c r="A482">
        <v>0.41142002624591817</v>
      </c>
      <c r="B482">
        <f t="shared" si="29"/>
        <v>-0.22389365564186198</v>
      </c>
      <c r="C482">
        <f t="shared" si="30"/>
        <v>-1.11946827820931E-2</v>
      </c>
      <c r="D482">
        <f t="shared" si="31"/>
        <v>2.1671297028044285E-2</v>
      </c>
      <c r="E482">
        <f t="shared" si="32"/>
        <v>1.4331384320931324E-2</v>
      </c>
    </row>
    <row r="483" spans="1:5" x14ac:dyDescent="0.25">
      <c r="A483">
        <v>2.0386364329966124E-2</v>
      </c>
      <c r="B483">
        <f t="shared" si="29"/>
        <v>-2.0458337661566199</v>
      </c>
      <c r="C483">
        <f t="shared" si="30"/>
        <v>-0.102291688307831</v>
      </c>
      <c r="D483">
        <f t="shared" si="31"/>
        <v>-8.4954650685395566E-2</v>
      </c>
      <c r="E483">
        <f t="shared" si="32"/>
        <v>-9.2860768575027286E-2</v>
      </c>
    </row>
    <row r="484" spans="1:5" x14ac:dyDescent="0.25">
      <c r="A484">
        <v>0.32706686605426188</v>
      </c>
      <c r="B484">
        <f t="shared" si="29"/>
        <v>-0.44802697044411433</v>
      </c>
      <c r="C484">
        <f t="shared" si="30"/>
        <v>-2.2401348522205718E-2</v>
      </c>
      <c r="D484">
        <f t="shared" si="31"/>
        <v>-9.0365069070522164E-2</v>
      </c>
      <c r="E484">
        <f t="shared" si="32"/>
        <v>-0.10740917867182342</v>
      </c>
    </row>
    <row r="485" spans="1:5" x14ac:dyDescent="0.25">
      <c r="A485">
        <v>0.69704275643177582</v>
      </c>
      <c r="B485">
        <f t="shared" si="29"/>
        <v>0.51591398346835282</v>
      </c>
      <c r="C485">
        <f t="shared" si="30"/>
        <v>2.5795699173417643E-2</v>
      </c>
      <c r="D485">
        <f t="shared" si="31"/>
        <v>-4.6496356083000082E-2</v>
      </c>
      <c r="E485">
        <f t="shared" si="32"/>
        <v>-6.1586484773720709E-2</v>
      </c>
    </row>
    <row r="486" spans="1:5" x14ac:dyDescent="0.25">
      <c r="A486">
        <v>0.14444410534989471</v>
      </c>
      <c r="B486">
        <f t="shared" si="29"/>
        <v>-1.0605637351460258</v>
      </c>
      <c r="C486">
        <f t="shared" si="30"/>
        <v>-5.3028186757301289E-2</v>
      </c>
      <c r="D486">
        <f t="shared" si="31"/>
        <v>-9.0225271623701364E-2</v>
      </c>
      <c r="E486">
        <f t="shared" si="32"/>
        <v>-9.7715105186467588E-2</v>
      </c>
    </row>
    <row r="487" spans="1:5" x14ac:dyDescent="0.25">
      <c r="A487">
        <v>0.34849085970641192</v>
      </c>
      <c r="B487">
        <f t="shared" si="29"/>
        <v>-0.38939804310335863</v>
      </c>
      <c r="C487">
        <f t="shared" si="30"/>
        <v>-1.9469902155167931E-2</v>
      </c>
      <c r="D487">
        <f t="shared" si="31"/>
        <v>-9.1650119454129028E-2</v>
      </c>
      <c r="E487">
        <f t="shared" si="32"/>
        <v>-0.10125484834561668</v>
      </c>
    </row>
    <row r="488" spans="1:5" x14ac:dyDescent="0.25">
      <c r="A488">
        <v>0.94271675771355323</v>
      </c>
      <c r="B488">
        <f t="shared" si="29"/>
        <v>1.5779961922625658</v>
      </c>
      <c r="C488">
        <f t="shared" si="30"/>
        <v>7.8899809613128299E-2</v>
      </c>
      <c r="D488">
        <f t="shared" si="31"/>
        <v>5.5797140498250741E-3</v>
      </c>
      <c r="E488">
        <f t="shared" si="32"/>
        <v>-2.4580433792799634E-3</v>
      </c>
    </row>
    <row r="489" spans="1:5" x14ac:dyDescent="0.25">
      <c r="A489">
        <v>0.50556962797936944</v>
      </c>
      <c r="B489">
        <f t="shared" si="29"/>
        <v>1.3961440523905175E-2</v>
      </c>
      <c r="C489">
        <f t="shared" si="30"/>
        <v>6.9807202619525874E-4</v>
      </c>
      <c r="D489">
        <f t="shared" si="31"/>
        <v>5.1618432660553186E-3</v>
      </c>
      <c r="E489">
        <f t="shared" si="32"/>
        <v>8.6113178194049608E-3</v>
      </c>
    </row>
    <row r="490" spans="1:5" x14ac:dyDescent="0.25">
      <c r="A490">
        <v>0.38752403332621232</v>
      </c>
      <c r="B490">
        <f t="shared" si="29"/>
        <v>-0.28577812080547116</v>
      </c>
      <c r="C490">
        <f t="shared" si="30"/>
        <v>-1.4288906040273559E-2</v>
      </c>
      <c r="D490">
        <f t="shared" si="31"/>
        <v>-1.0159431427429304E-2</v>
      </c>
      <c r="E490">
        <f t="shared" si="32"/>
        <v>-6.2929156648810986E-3</v>
      </c>
    </row>
    <row r="491" spans="1:5" x14ac:dyDescent="0.25">
      <c r="A491">
        <v>0.70909756767479482</v>
      </c>
      <c r="B491">
        <f t="shared" si="29"/>
        <v>0.55075029065679459</v>
      </c>
      <c r="C491">
        <f t="shared" si="30"/>
        <v>2.753751453283973E-2</v>
      </c>
      <c r="D491">
        <f t="shared" si="31"/>
        <v>1.9409969390896287E-2</v>
      </c>
      <c r="E491">
        <f t="shared" si="32"/>
        <v>2.1012758652506246E-2</v>
      </c>
    </row>
    <row r="492" spans="1:5" x14ac:dyDescent="0.25">
      <c r="A492">
        <v>0.30448316904202399</v>
      </c>
      <c r="B492">
        <f t="shared" si="29"/>
        <v>-0.5115494977535725</v>
      </c>
      <c r="C492">
        <f t="shared" si="30"/>
        <v>-2.5577474887678628E-2</v>
      </c>
      <c r="D492">
        <f t="shared" si="31"/>
        <v>-1.0049499374961598E-2</v>
      </c>
      <c r="E492">
        <f t="shared" si="32"/>
        <v>-6.0367005339348962E-3</v>
      </c>
    </row>
    <row r="493" spans="1:5" x14ac:dyDescent="0.25">
      <c r="A493">
        <v>0.95089571825312047</v>
      </c>
      <c r="B493">
        <f t="shared" si="29"/>
        <v>1.6536012257196631</v>
      </c>
      <c r="C493">
        <f t="shared" si="30"/>
        <v>8.2680061285983153E-2</v>
      </c>
      <c r="D493">
        <f t="shared" si="31"/>
        <v>7.464046178601387E-2</v>
      </c>
      <c r="E493">
        <f t="shared" si="32"/>
        <v>7.5145754940191128E-2</v>
      </c>
    </row>
    <row r="494" spans="1:5" x14ac:dyDescent="0.25">
      <c r="A494">
        <v>0.87572862941373941</v>
      </c>
      <c r="B494">
        <f t="shared" si="29"/>
        <v>1.1538961661548308</v>
      </c>
      <c r="C494">
        <f t="shared" si="30"/>
        <v>5.7694808307741541E-2</v>
      </c>
      <c r="D494">
        <f t="shared" si="31"/>
        <v>0.11740717773655264</v>
      </c>
      <c r="E494">
        <f t="shared" si="32"/>
        <v>0.12592965780730705</v>
      </c>
    </row>
    <row r="495" spans="1:5" x14ac:dyDescent="0.25">
      <c r="A495">
        <v>0.52430799279763174</v>
      </c>
      <c r="B495">
        <f t="shared" si="29"/>
        <v>6.0968853242038289E-2</v>
      </c>
      <c r="C495">
        <f t="shared" si="30"/>
        <v>3.0484426621019147E-3</v>
      </c>
      <c r="D495">
        <f t="shared" si="31"/>
        <v>9.6974184851344028E-2</v>
      </c>
      <c r="E495">
        <f t="shared" si="32"/>
        <v>0.10887055919465916</v>
      </c>
    </row>
    <row r="496" spans="1:5" x14ac:dyDescent="0.25">
      <c r="A496">
        <v>0.76372569963682979</v>
      </c>
      <c r="B496">
        <f t="shared" si="29"/>
        <v>0.71833849389194604</v>
      </c>
      <c r="C496">
        <f t="shared" si="30"/>
        <v>3.5916924694597306E-2</v>
      </c>
      <c r="D496">
        <f t="shared" si="31"/>
        <v>0.11349627257567255</v>
      </c>
      <c r="E496">
        <f t="shared" si="32"/>
        <v>0.12130746218905983</v>
      </c>
    </row>
    <row r="497" spans="1:5" x14ac:dyDescent="0.25">
      <c r="A497">
        <v>0.62611774040955837</v>
      </c>
      <c r="B497">
        <f t="shared" si="29"/>
        <v>0.32158841803826532</v>
      </c>
      <c r="C497">
        <f t="shared" si="30"/>
        <v>1.6079420901913267E-2</v>
      </c>
      <c r="D497">
        <f t="shared" si="31"/>
        <v>0.1068764389624513</v>
      </c>
      <c r="E497">
        <f t="shared" si="32"/>
        <v>0.11436908095260122</v>
      </c>
    </row>
    <row r="498" spans="1:5" x14ac:dyDescent="0.25">
      <c r="A498">
        <v>0.38859218115787225</v>
      </c>
      <c r="B498">
        <f t="shared" si="29"/>
        <v>-0.28299018308582985</v>
      </c>
      <c r="C498">
        <f t="shared" si="30"/>
        <v>-1.4149509154291494E-2</v>
      </c>
      <c r="D498">
        <f t="shared" si="31"/>
        <v>7.1351642015669542E-2</v>
      </c>
      <c r="E498">
        <f t="shared" si="32"/>
        <v>7.6651917484143614E-2</v>
      </c>
    </row>
    <row r="499" spans="1:5" x14ac:dyDescent="0.25">
      <c r="A499">
        <v>0.27811517685476239</v>
      </c>
      <c r="B499">
        <f t="shared" si="29"/>
        <v>-0.58844989806946957</v>
      </c>
      <c r="C499">
        <f t="shared" si="30"/>
        <v>-2.942249490347348E-2</v>
      </c>
      <c r="D499">
        <f t="shared" si="31"/>
        <v>2.7658818709062154E-2</v>
      </c>
      <c r="E499">
        <f t="shared" si="32"/>
        <v>2.8127322736995648E-2</v>
      </c>
    </row>
    <row r="500" spans="1:5" x14ac:dyDescent="0.25">
      <c r="A500">
        <v>0.90029602954191712</v>
      </c>
      <c r="B500">
        <f t="shared" si="29"/>
        <v>1.2832401862110703</v>
      </c>
      <c r="C500">
        <f t="shared" si="30"/>
        <v>6.4162009310553519E-2</v>
      </c>
      <c r="D500">
        <f t="shared" si="31"/>
        <v>8.6289064277803251E-2</v>
      </c>
      <c r="E500">
        <f t="shared" si="32"/>
        <v>8.1811408025435239E-2</v>
      </c>
    </row>
    <row r="501" spans="1:5" x14ac:dyDescent="0.25">
      <c r="A501">
        <v>0.19629505294961394</v>
      </c>
      <c r="B501">
        <f t="shared" si="29"/>
        <v>-0.8549296303707834</v>
      </c>
      <c r="C501">
        <f t="shared" si="30"/>
        <v>-4.2746481518539173E-2</v>
      </c>
      <c r="D501">
        <f t="shared" si="31"/>
        <v>2.6284769903703431E-2</v>
      </c>
      <c r="E501">
        <f t="shared" si="32"/>
        <v>2.8071053430652981E-2</v>
      </c>
    </row>
    <row r="502" spans="1:5" x14ac:dyDescent="0.25">
      <c r="A502">
        <v>0.21674245429853206</v>
      </c>
      <c r="B502">
        <f t="shared" si="29"/>
        <v>-0.78324218198738804</v>
      </c>
      <c r="C502">
        <f t="shared" si="30"/>
        <v>-3.9162109099369402E-2</v>
      </c>
      <c r="D502">
        <f t="shared" si="31"/>
        <v>-1.8134293176406656E-2</v>
      </c>
      <c r="E502">
        <f t="shared" si="32"/>
        <v>-2.2079301814325245E-2</v>
      </c>
    </row>
    <row r="503" spans="1:5" x14ac:dyDescent="0.25">
      <c r="A503">
        <v>0.74193548387096775</v>
      </c>
      <c r="B503">
        <f t="shared" si="29"/>
        <v>0.64932391318646576</v>
      </c>
      <c r="C503">
        <f t="shared" si="30"/>
        <v>3.2466195659323287E-2</v>
      </c>
      <c r="D503">
        <f t="shared" si="31"/>
        <v>1.7958761118197962E-2</v>
      </c>
      <c r="E503">
        <f t="shared" si="32"/>
        <v>9.787718683365268E-3</v>
      </c>
    </row>
    <row r="504" spans="1:5" x14ac:dyDescent="0.25">
      <c r="A504">
        <v>0.97067171239356664</v>
      </c>
      <c r="B504">
        <f t="shared" si="29"/>
        <v>1.8907586056627783</v>
      </c>
      <c r="C504">
        <f t="shared" si="30"/>
        <v>9.4537930283138921E-2</v>
      </c>
      <c r="D504">
        <f t="shared" si="31"/>
        <v>0.10890493917769729</v>
      </c>
      <c r="E504">
        <f t="shared" si="32"/>
        <v>0.10555480727960018</v>
      </c>
    </row>
    <row r="505" spans="1:5" x14ac:dyDescent="0.25">
      <c r="A505">
        <v>0.67973876155888546</v>
      </c>
      <c r="B505">
        <f t="shared" si="29"/>
        <v>0.46696841362822894</v>
      </c>
      <c r="C505">
        <f t="shared" si="30"/>
        <v>2.334842068141145E-2</v>
      </c>
      <c r="D505">
        <f t="shared" si="31"/>
        <v>0.11047237202356928</v>
      </c>
      <c r="E505">
        <f t="shared" si="32"/>
        <v>0.11736897536471508</v>
      </c>
    </row>
    <row r="506" spans="1:5" x14ac:dyDescent="0.25">
      <c r="A506">
        <v>0.44248786889248332</v>
      </c>
      <c r="B506">
        <f t="shared" si="29"/>
        <v>-0.1446645397167699</v>
      </c>
      <c r="C506">
        <f t="shared" si="30"/>
        <v>-7.2332269858384956E-3</v>
      </c>
      <c r="D506">
        <f t="shared" si="31"/>
        <v>8.1144670633016946E-2</v>
      </c>
      <c r="E506">
        <f t="shared" si="32"/>
        <v>8.7843370114445068E-2</v>
      </c>
    </row>
  </sheetData>
  <mergeCells count="2">
    <mergeCell ref="Q34:R34"/>
    <mergeCell ref="Q59:R59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08"/>
  <sheetViews>
    <sheetView tabSelected="1" topLeftCell="A26" zoomScale="80" zoomScaleNormal="80" workbookViewId="0">
      <selection activeCell="T34" sqref="T34"/>
    </sheetView>
  </sheetViews>
  <sheetFormatPr defaultRowHeight="15" x14ac:dyDescent="0.25"/>
  <sheetData>
    <row r="1" spans="1:7" x14ac:dyDescent="0.25">
      <c r="A1" s="21" t="s">
        <v>2</v>
      </c>
      <c r="B1" s="22"/>
      <c r="C1" s="23"/>
      <c r="D1" s="23">
        <v>0.5</v>
      </c>
      <c r="E1" s="24">
        <v>0.7</v>
      </c>
      <c r="F1" s="23">
        <v>0.5</v>
      </c>
      <c r="G1" s="24">
        <v>0.5</v>
      </c>
    </row>
    <row r="2" spans="1:7" x14ac:dyDescent="0.25">
      <c r="A2" s="21" t="s">
        <v>3</v>
      </c>
      <c r="B2" s="25">
        <v>0.3</v>
      </c>
      <c r="C2" s="26"/>
      <c r="D2" s="26"/>
      <c r="E2" s="26"/>
      <c r="F2" s="26"/>
      <c r="G2" s="27"/>
    </row>
    <row r="3" spans="1:7" x14ac:dyDescent="0.25">
      <c r="A3" s="21" t="s">
        <v>33</v>
      </c>
      <c r="B3" s="25"/>
      <c r="C3" s="26"/>
      <c r="D3" s="26">
        <v>0.7</v>
      </c>
      <c r="E3" s="26">
        <v>0.5</v>
      </c>
      <c r="F3" s="26">
        <v>0.4</v>
      </c>
      <c r="G3" s="27">
        <v>0.5</v>
      </c>
    </row>
    <row r="4" spans="1:7" x14ac:dyDescent="0.25">
      <c r="A4" s="21" t="s">
        <v>38</v>
      </c>
      <c r="B4" s="25"/>
      <c r="C4" s="26"/>
      <c r="D4" s="26"/>
      <c r="E4" s="26">
        <v>0.4</v>
      </c>
      <c r="F4" s="26">
        <v>0.3</v>
      </c>
      <c r="G4" s="27">
        <v>0.4</v>
      </c>
    </row>
    <row r="5" spans="1:7" x14ac:dyDescent="0.25">
      <c r="A5" s="21" t="s">
        <v>40</v>
      </c>
      <c r="B5" s="25"/>
      <c r="C5" s="26"/>
      <c r="D5" s="26"/>
      <c r="E5" s="26"/>
      <c r="F5" s="26">
        <v>0.2</v>
      </c>
      <c r="G5" s="27">
        <v>0.4</v>
      </c>
    </row>
    <row r="6" spans="1:7" ht="15.75" thickBot="1" x14ac:dyDescent="0.3">
      <c r="A6" s="21" t="s">
        <v>41</v>
      </c>
      <c r="B6" s="28"/>
      <c r="C6" s="6"/>
      <c r="D6" s="6"/>
      <c r="E6" s="6"/>
      <c r="F6" s="6"/>
      <c r="G6" s="14">
        <v>-0.5</v>
      </c>
    </row>
    <row r="7" spans="1:7" x14ac:dyDescent="0.25">
      <c r="A7" s="1" t="s">
        <v>32</v>
      </c>
      <c r="B7">
        <v>123</v>
      </c>
    </row>
    <row r="8" spans="1:7" ht="15.75" thickBot="1" x14ac:dyDescent="0.3">
      <c r="A8" s="4" t="s">
        <v>0</v>
      </c>
      <c r="B8" s="3" t="s">
        <v>1</v>
      </c>
      <c r="C8" s="4" t="s">
        <v>5</v>
      </c>
      <c r="D8" s="2" t="s">
        <v>37</v>
      </c>
      <c r="E8" s="2" t="s">
        <v>39</v>
      </c>
      <c r="F8" s="2" t="s">
        <v>42</v>
      </c>
      <c r="G8" s="2" t="s">
        <v>43</v>
      </c>
    </row>
    <row r="9" spans="1:7" x14ac:dyDescent="0.25">
      <c r="A9">
        <v>1.3428144169438765E-2</v>
      </c>
      <c r="B9">
        <f>_xlfn.NORM.S.INV(A9)</f>
        <v>-2.2136002758083513</v>
      </c>
      <c r="C9">
        <f t="shared" ref="C9:C72" si="0">B9*$B$2</f>
        <v>-0.66408008274250541</v>
      </c>
      <c r="D9" s="29">
        <f>$D$1+C9</f>
        <v>-0.16408008274250541</v>
      </c>
      <c r="E9" s="29">
        <f>C9+$E$1</f>
        <v>3.5919917257494549E-2</v>
      </c>
      <c r="F9" s="29">
        <f>C9+$F$1</f>
        <v>-0.16408008274250541</v>
      </c>
      <c r="G9" s="29">
        <f>C9+$G$2</f>
        <v>-0.66408008274250541</v>
      </c>
    </row>
    <row r="10" spans="1:7" x14ac:dyDescent="0.25">
      <c r="A10">
        <v>0.58146916104617452</v>
      </c>
      <c r="B10">
        <f t="shared" ref="B10:B73" si="1">_xlfn.NORM.S.INV(A10)</f>
        <v>0.20565337937757949</v>
      </c>
      <c r="C10">
        <f t="shared" si="0"/>
        <v>6.1696013813273845E-2</v>
      </c>
      <c r="D10" s="29">
        <f t="shared" ref="D10:D73" si="2">$D$1+$D$3*C9+C10</f>
        <v>9.6839955893520083E-2</v>
      </c>
      <c r="E10" s="29">
        <f>$E$1+C10+$E$3*C9</f>
        <v>0.42965597244202108</v>
      </c>
      <c r="F10" s="29">
        <f>C10+$F$1+$F$3*C9</f>
        <v>0.29606398071627166</v>
      </c>
      <c r="G10" s="29">
        <f>C10+$G$1+$G$3*C9</f>
        <v>0.22965597244202113</v>
      </c>
    </row>
    <row r="11" spans="1:7" x14ac:dyDescent="0.25">
      <c r="A11">
        <v>0.70421460615863518</v>
      </c>
      <c r="B11">
        <f t="shared" si="1"/>
        <v>0.53656114734233418</v>
      </c>
      <c r="C11">
        <f t="shared" si="0"/>
        <v>0.16096834420270026</v>
      </c>
      <c r="D11" s="29">
        <f t="shared" si="2"/>
        <v>0.70415555387199191</v>
      </c>
      <c r="E11" s="29">
        <f>$E$1+C11+$E$3*C10+$E$4*C9</f>
        <v>0.62618431801233498</v>
      </c>
      <c r="F11" s="29">
        <f>C11+$F$1+$F$3*C10+$F$4*C9</f>
        <v>0.48642272490525817</v>
      </c>
      <c r="G11" s="29">
        <f>C11+$G$1+$G$3*C10+$G$4*C9</f>
        <v>0.42618431801233497</v>
      </c>
    </row>
    <row r="12" spans="1:7" x14ac:dyDescent="0.25">
      <c r="A12">
        <v>0.39991454817346722</v>
      </c>
      <c r="B12">
        <f t="shared" si="1"/>
        <v>-0.25356829084899785</v>
      </c>
      <c r="C12">
        <f t="shared" si="0"/>
        <v>-7.6070487254699351E-2</v>
      </c>
      <c r="D12" s="29">
        <f t="shared" si="2"/>
        <v>0.53660735368719081</v>
      </c>
      <c r="E12" s="29">
        <f t="shared" ref="E12:E75" si="3">$E$1+C12+$E$3*C11+$E$4*C10</f>
        <v>0.72909209037196032</v>
      </c>
      <c r="F12" s="29">
        <f>C12+$F$1+$F$3*C11+$F$4*C10+$F$5*$C$9</f>
        <v>0.37400963802186193</v>
      </c>
      <c r="G12" s="29">
        <f>C12+$G$1+$G$3*C11+$G$4*C10+$G$5*$C$9</f>
        <v>0.26346005727495819</v>
      </c>
    </row>
    <row r="13" spans="1:7" x14ac:dyDescent="0.25">
      <c r="A13">
        <v>0.98767052217169715</v>
      </c>
      <c r="B13">
        <f t="shared" si="1"/>
        <v>2.2467039186171904</v>
      </c>
      <c r="C13">
        <f t="shared" si="0"/>
        <v>0.67401117558515711</v>
      </c>
      <c r="D13" s="29">
        <f t="shared" si="2"/>
        <v>1.1207618345068675</v>
      </c>
      <c r="E13" s="29">
        <f t="shared" si="3"/>
        <v>1.4003632696388875</v>
      </c>
      <c r="F13" s="29">
        <f t="shared" ref="F13:F76" si="4">C13+$F$1+$F$3*C12+$F$4*C11+$F$5*$C$9</f>
        <v>1.0590574673955866</v>
      </c>
      <c r="G13" s="29">
        <f>C13+$G$1+$G$3*C12+$G$4*C11+$G$5*$C10+$G$6*$C9</f>
        <v>1.55708171653545</v>
      </c>
    </row>
    <row r="14" spans="1:7" x14ac:dyDescent="0.25">
      <c r="A14">
        <v>9.9642933439130832E-2</v>
      </c>
      <c r="B14">
        <f t="shared" si="1"/>
        <v>-1.2835888107298259</v>
      </c>
      <c r="C14">
        <f t="shared" si="0"/>
        <v>-0.38507664321894775</v>
      </c>
      <c r="D14" s="29">
        <f t="shared" si="2"/>
        <v>0.58673117969066213</v>
      </c>
      <c r="E14" s="29">
        <f t="shared" si="3"/>
        <v>0.62150074967175095</v>
      </c>
      <c r="F14" s="29">
        <f t="shared" si="4"/>
        <v>0.22889066429020424</v>
      </c>
      <c r="G14" s="29">
        <f t="shared" ref="G14:G77" si="5">C14+$G$1+$G$3*C13+$G$4*C12+$G$5*$C11+$G$6*$C10</f>
        <v>0.45504008044619426</v>
      </c>
    </row>
    <row r="15" spans="1:7" x14ac:dyDescent="0.25">
      <c r="A15">
        <v>0.93841364787743764</v>
      </c>
      <c r="B15">
        <f t="shared" si="1"/>
        <v>1.5415922737843344</v>
      </c>
      <c r="C15">
        <f t="shared" si="0"/>
        <v>0.46247768213530027</v>
      </c>
      <c r="D15" s="29">
        <f t="shared" si="2"/>
        <v>0.69292403188203688</v>
      </c>
      <c r="E15" s="29">
        <f t="shared" si="3"/>
        <v>1.2395438307598892</v>
      </c>
      <c r="F15" s="29">
        <f t="shared" si="4"/>
        <v>0.87783436097476719</v>
      </c>
      <c r="G15" s="29">
        <f t="shared" si="5"/>
        <v>0.92863146375665961</v>
      </c>
    </row>
    <row r="16" spans="1:7" x14ac:dyDescent="0.25">
      <c r="A16">
        <v>0.99728385265663622</v>
      </c>
      <c r="B16">
        <f t="shared" si="1"/>
        <v>2.7802148366767283</v>
      </c>
      <c r="C16">
        <f t="shared" si="0"/>
        <v>0.83406445100301851</v>
      </c>
      <c r="D16" s="29">
        <f t="shared" si="2"/>
        <v>1.6577988284977287</v>
      </c>
      <c r="E16" s="29">
        <f t="shared" si="3"/>
        <v>1.6112726347830892</v>
      </c>
      <c r="F16" s="29">
        <f t="shared" si="4"/>
        <v>1.2707165143429535</v>
      </c>
      <c r="G16" s="29">
        <f t="shared" si="5"/>
        <v>1.7189123486445022</v>
      </c>
    </row>
    <row r="17" spans="1:20" x14ac:dyDescent="0.25">
      <c r="A17">
        <v>0.29786065248573262</v>
      </c>
      <c r="B17">
        <f t="shared" si="1"/>
        <v>-0.53056348507151208</v>
      </c>
      <c r="C17">
        <f t="shared" si="0"/>
        <v>-0.15916904552145361</v>
      </c>
      <c r="D17" s="29">
        <f t="shared" si="2"/>
        <v>0.92467607018065934</v>
      </c>
      <c r="E17" s="29">
        <f t="shared" si="3"/>
        <v>1.1428542528341759</v>
      </c>
      <c r="F17" s="29">
        <f t="shared" si="4"/>
        <v>0.68038402297184286</v>
      </c>
      <c r="G17" s="29">
        <f t="shared" si="5"/>
        <v>0.45181800775401809</v>
      </c>
    </row>
    <row r="18" spans="1:20" x14ac:dyDescent="0.25">
      <c r="A18">
        <v>0.85647144993438518</v>
      </c>
      <c r="B18">
        <f t="shared" si="1"/>
        <v>1.0645997342777413</v>
      </c>
      <c r="C18">
        <f t="shared" si="0"/>
        <v>0.3193799202833224</v>
      </c>
      <c r="D18" s="29">
        <f t="shared" si="2"/>
        <v>0.70796158841830481</v>
      </c>
      <c r="E18" s="29">
        <f t="shared" si="3"/>
        <v>1.2734211779238029</v>
      </c>
      <c r="F18" s="29">
        <f t="shared" si="4"/>
        <v>0.87311562082714533</v>
      </c>
      <c r="G18" s="29">
        <f t="shared" si="5"/>
        <v>1.450950572387397</v>
      </c>
    </row>
    <row r="19" spans="1:20" x14ac:dyDescent="0.25">
      <c r="A19">
        <v>0.62346263008514669</v>
      </c>
      <c r="B19">
        <f t="shared" si="1"/>
        <v>0.3145876729937922</v>
      </c>
      <c r="C19">
        <f t="shared" si="0"/>
        <v>9.4376301898137657E-2</v>
      </c>
      <c r="D19" s="29">
        <f t="shared" si="2"/>
        <v>0.81794224609646327</v>
      </c>
      <c r="E19" s="29">
        <f t="shared" si="3"/>
        <v>0.89039864383121736</v>
      </c>
      <c r="F19" s="29">
        <f t="shared" si="4"/>
        <v>0.54156153980652944</v>
      </c>
      <c r="G19" s="29">
        <f t="shared" si="5"/>
        <v>0.79278558316477465</v>
      </c>
    </row>
    <row r="20" spans="1:20" ht="15.75" thickBot="1" x14ac:dyDescent="0.3">
      <c r="A20">
        <v>2.2888882106997896E-2</v>
      </c>
      <c r="B20">
        <f t="shared" si="1"/>
        <v>-1.9974367016311332</v>
      </c>
      <c r="C20">
        <f t="shared" si="0"/>
        <v>-0.59923101048933991</v>
      </c>
      <c r="D20" s="29">
        <f t="shared" si="2"/>
        <v>-3.3167599160643602E-2</v>
      </c>
      <c r="E20" s="29">
        <f t="shared" si="3"/>
        <v>0.27570910857305786</v>
      </c>
      <c r="F20" s="29">
        <f t="shared" si="4"/>
        <v>-9.8482530193589213E-2</v>
      </c>
      <c r="G20" s="29">
        <f t="shared" si="5"/>
        <v>-0.40499073513703282</v>
      </c>
    </row>
    <row r="21" spans="1:20" ht="15.75" thickBot="1" x14ac:dyDescent="0.3">
      <c r="A21">
        <v>0.13672292245246742</v>
      </c>
      <c r="B21">
        <f t="shared" si="1"/>
        <v>-1.0951616013265835</v>
      </c>
      <c r="C21">
        <f t="shared" si="0"/>
        <v>-0.32854848039797502</v>
      </c>
      <c r="D21" s="29">
        <f t="shared" si="2"/>
        <v>-0.24801018774051292</v>
      </c>
      <c r="E21" s="29">
        <f t="shared" si="3"/>
        <v>0.10958653511661004</v>
      </c>
      <c r="F21" s="29">
        <f t="shared" si="4"/>
        <v>-0.17274401057277078</v>
      </c>
      <c r="G21" s="29">
        <f t="shared" si="5"/>
        <v>0.11692302599066587</v>
      </c>
      <c r="I21" s="7" t="s">
        <v>7</v>
      </c>
      <c r="J21" s="8"/>
      <c r="K21" s="8"/>
      <c r="M21" s="7" t="s">
        <v>17</v>
      </c>
      <c r="N21" s="8"/>
      <c r="O21" s="15"/>
      <c r="P21" s="13">
        <f>0.05</f>
        <v>0.05</v>
      </c>
      <c r="R21" s="18" t="s">
        <v>21</v>
      </c>
      <c r="S21" s="18" t="s">
        <v>22</v>
      </c>
      <c r="T21" s="18" t="s">
        <v>20</v>
      </c>
    </row>
    <row r="22" spans="1:20" x14ac:dyDescent="0.25">
      <c r="A22">
        <v>0.11789300210577715</v>
      </c>
      <c r="B22">
        <f t="shared" si="1"/>
        <v>-1.1855855684871874</v>
      </c>
      <c r="C22">
        <f t="shared" si="0"/>
        <v>-0.35567567054615623</v>
      </c>
      <c r="D22" s="29">
        <f t="shared" si="2"/>
        <v>-8.5659606824738721E-2</v>
      </c>
      <c r="E22" s="29">
        <f t="shared" si="3"/>
        <v>-5.9642314940879765E-2</v>
      </c>
      <c r="F22" s="29">
        <f t="shared" si="4"/>
        <v>-0.29968038240064931</v>
      </c>
      <c r="G22" s="29">
        <f t="shared" si="5"/>
        <v>-0.38158175432328589</v>
      </c>
      <c r="M22" s="12" t="s">
        <v>18</v>
      </c>
      <c r="N22" s="12" t="s">
        <v>19</v>
      </c>
      <c r="O22" s="12" t="s">
        <v>20</v>
      </c>
      <c r="R22" s="9" t="s">
        <v>23</v>
      </c>
      <c r="S22" s="17">
        <f>_xll.WNTest('MA(1)'!$D$9:$D$508, 1)</f>
        <v>3.3167712698130302E-25</v>
      </c>
      <c r="T22" s="16" t="b">
        <f>IF($S22 &gt; $P$21, TRUE, FALSE)</f>
        <v>0</v>
      </c>
    </row>
    <row r="23" spans="1:20" x14ac:dyDescent="0.25">
      <c r="A23">
        <v>0.92864772484511859</v>
      </c>
      <c r="B23">
        <f t="shared" si="1"/>
        <v>1.4657935076975821</v>
      </c>
      <c r="C23">
        <f t="shared" si="0"/>
        <v>0.4397380523092746</v>
      </c>
      <c r="D23" s="29">
        <f t="shared" si="2"/>
        <v>0.69076508292696526</v>
      </c>
      <c r="E23" s="29">
        <f t="shared" si="3"/>
        <v>0.83048082487700658</v>
      </c>
      <c r="F23" s="29">
        <f t="shared" si="4"/>
        <v>0.56608722342291862</v>
      </c>
      <c r="G23" s="29">
        <f t="shared" si="5"/>
        <v>0.34360026973220181</v>
      </c>
      <c r="J23" s="9" t="s">
        <v>8</v>
      </c>
      <c r="K23" s="10">
        <f>AVERAGE(_xll.RMNA('MA(1)'!$D$9:$D$508))</f>
        <v>0.52330156063407685</v>
      </c>
      <c r="M23" s="16">
        <v>0</v>
      </c>
      <c r="N23" s="17">
        <f>_xll.TEST_MEAN('MA(1)'!$D$9:$D$508,$M23)</f>
        <v>1.5214183488802926E-122</v>
      </c>
      <c r="O23" s="16" t="b">
        <f>IF($N23 &gt; $P$21/2, FALSE, TRUE)</f>
        <v>1</v>
      </c>
      <c r="R23" s="9" t="s">
        <v>24</v>
      </c>
      <c r="S23" s="17">
        <f>_xll.NormalityTest('MA(1)'!$D$9:$D$508, 1)</f>
        <v>0.68296952419824297</v>
      </c>
      <c r="T23" s="16" t="b">
        <f>IF($S23 &gt; $P$21, TRUE, FALSE)</f>
        <v>1</v>
      </c>
    </row>
    <row r="24" spans="1:20" x14ac:dyDescent="0.25">
      <c r="A24">
        <v>0.56721701712088379</v>
      </c>
      <c r="B24">
        <f t="shared" si="1"/>
        <v>0.16929327455567084</v>
      </c>
      <c r="C24">
        <f t="shared" si="0"/>
        <v>5.0787982366701248E-2</v>
      </c>
      <c r="D24" s="29">
        <f t="shared" si="2"/>
        <v>0.85860461898319351</v>
      </c>
      <c r="E24" s="29">
        <f t="shared" si="3"/>
        <v>0.82838674030287596</v>
      </c>
      <c r="F24" s="29">
        <f t="shared" si="4"/>
        <v>0.48716448557806324</v>
      </c>
      <c r="G24" s="29">
        <f t="shared" si="5"/>
        <v>0.79658285338835588</v>
      </c>
      <c r="J24" s="9" t="s">
        <v>9</v>
      </c>
      <c r="K24" s="10">
        <f>STDEV(_xll.RMNA('MA(1)'!$D$9:$D$508))</f>
        <v>0.36756246568064527</v>
      </c>
      <c r="M24" s="16"/>
      <c r="N24" s="17"/>
      <c r="O24" s="16"/>
      <c r="R24" s="9" t="s">
        <v>25</v>
      </c>
      <c r="S24" s="17">
        <f>_xll.ARCHTest('MA(1)'!$D$9:$D$508,1)</f>
        <v>4.8027255969713189E-18</v>
      </c>
      <c r="T24" s="16" t="b">
        <f>IF($S24 &lt; $P$21, TRUE, FALSE)</f>
        <v>1</v>
      </c>
    </row>
    <row r="25" spans="1:20" x14ac:dyDescent="0.25">
      <c r="A25">
        <v>0.93868831446272161</v>
      </c>
      <c r="B25">
        <f t="shared" si="1"/>
        <v>1.5438553822815184</v>
      </c>
      <c r="C25">
        <f t="shared" si="0"/>
        <v>0.46315661468445551</v>
      </c>
      <c r="D25" s="29">
        <f t="shared" si="2"/>
        <v>0.99870820234114643</v>
      </c>
      <c r="E25" s="29">
        <f t="shared" si="3"/>
        <v>1.364445826791516</v>
      </c>
      <c r="F25" s="29">
        <f t="shared" si="4"/>
        <v>0.98257720677541727</v>
      </c>
      <c r="G25" s="29">
        <f t="shared" si="5"/>
        <v>1.186449798772041</v>
      </c>
      <c r="J25" s="9" t="s">
        <v>10</v>
      </c>
      <c r="K25" s="11">
        <f>SKEW(_xll.RMNA('MA(1)'!$D$9:$D$508))</f>
        <v>7.2825613205217563E-2</v>
      </c>
      <c r="M25" s="16">
        <v>0</v>
      </c>
      <c r="N25" s="17">
        <f>_xll.TEST_SKEW('MA(1)'!$D$9:$D$508)</f>
        <v>0.25372683639121352</v>
      </c>
      <c r="O25" s="16" t="b">
        <f>IF($N25 &gt; $P$21/2, FALSE, TRUE)</f>
        <v>0</v>
      </c>
    </row>
    <row r="26" spans="1:20" x14ac:dyDescent="0.25">
      <c r="A26">
        <v>0.96423230689413131</v>
      </c>
      <c r="B26">
        <f t="shared" si="1"/>
        <v>1.8020636862706116</v>
      </c>
      <c r="C26">
        <f t="shared" si="0"/>
        <v>0.54061910588118345</v>
      </c>
      <c r="D26" s="29">
        <f t="shared" si="2"/>
        <v>1.3648287361603022</v>
      </c>
      <c r="E26" s="29">
        <f t="shared" si="3"/>
        <v>1.4925126061700917</v>
      </c>
      <c r="F26" s="29">
        <f t="shared" si="4"/>
        <v>1.108302129916475</v>
      </c>
      <c r="G26" s="29">
        <f t="shared" si="5"/>
        <v>1.6462456623668795</v>
      </c>
      <c r="J26" s="9" t="s">
        <v>11</v>
      </c>
      <c r="K26" s="11">
        <f>KURT(_xll.RMNA('MA(1)'!$D$9:$D$508))</f>
        <v>-0.11373016065001229</v>
      </c>
      <c r="M26" s="16">
        <v>0</v>
      </c>
      <c r="N26" s="17">
        <f>_xll.TEST_XKURT('MA(1)'!$D$9:$D$508)</f>
        <v>0.28481680473438076</v>
      </c>
      <c r="O26" s="16" t="b">
        <f>IF($N26 &gt; $P$21/2, FALSE, TRUE)</f>
        <v>0</v>
      </c>
    </row>
    <row r="27" spans="1:20" x14ac:dyDescent="0.25">
      <c r="A27">
        <v>0.96337778862880341</v>
      </c>
      <c r="B27">
        <f t="shared" si="1"/>
        <v>1.7913046350725379</v>
      </c>
      <c r="C27">
        <f t="shared" si="0"/>
        <v>0.53739139052176133</v>
      </c>
      <c r="D27" s="29">
        <f t="shared" si="2"/>
        <v>1.4158247646385898</v>
      </c>
      <c r="E27" s="29">
        <f t="shared" si="3"/>
        <v>1.6929635893361352</v>
      </c>
      <c r="F27" s="29">
        <f t="shared" si="4"/>
        <v>1.2597700007310701</v>
      </c>
      <c r="G27" s="29">
        <f t="shared" si="5"/>
        <v>1.2934097561281785</v>
      </c>
      <c r="J27" s="9"/>
      <c r="K27" s="10"/>
    </row>
    <row r="28" spans="1:20" x14ac:dyDescent="0.25">
      <c r="A28">
        <v>0.7516708883938108</v>
      </c>
      <c r="B28">
        <f t="shared" si="1"/>
        <v>0.67975718089545212</v>
      </c>
      <c r="C28">
        <f t="shared" si="0"/>
        <v>0.20392715426863564</v>
      </c>
      <c r="D28" s="29">
        <f t="shared" si="2"/>
        <v>1.0801011276338686</v>
      </c>
      <c r="E28" s="29">
        <f t="shared" si="3"/>
        <v>1.3888704918819896</v>
      </c>
      <c r="F28" s="29">
        <f t="shared" si="4"/>
        <v>0.94825342569319404</v>
      </c>
      <c r="G28" s="29">
        <f t="shared" si="5"/>
        <v>1.3487391465724212</v>
      </c>
      <c r="J28" s="9" t="s">
        <v>12</v>
      </c>
      <c r="K28" s="10">
        <f>MEDIAN(_xll.RMNA('MA(1)'!$D$9:$D$508))</f>
        <v>0.49478862743701374</v>
      </c>
    </row>
    <row r="29" spans="1:20" x14ac:dyDescent="0.25">
      <c r="A29">
        <v>0.49009674367503892</v>
      </c>
      <c r="B29">
        <f t="shared" si="1"/>
        <v>-2.4826332350964306E-2</v>
      </c>
      <c r="C29">
        <f t="shared" si="0"/>
        <v>-7.4478997052892914E-3</v>
      </c>
      <c r="D29" s="29">
        <f t="shared" si="2"/>
        <v>0.63530110828275566</v>
      </c>
      <c r="E29" s="29">
        <f t="shared" si="3"/>
        <v>1.0094722336377331</v>
      </c>
      <c r="F29" s="29">
        <f t="shared" si="4"/>
        <v>0.60252436261019227</v>
      </c>
      <c r="G29" s="29">
        <f t="shared" si="5"/>
        <v>0.79414156864797891</v>
      </c>
      <c r="J29" s="9" t="s">
        <v>13</v>
      </c>
      <c r="K29" s="10">
        <f>MIN(_xll.RMNA('MA(1)'!$D$9:$D$508))</f>
        <v>-0.54167845545546922</v>
      </c>
    </row>
    <row r="30" spans="1:20" x14ac:dyDescent="0.25">
      <c r="A30">
        <v>8.3437604907376325E-2</v>
      </c>
      <c r="B30">
        <f t="shared" si="1"/>
        <v>-1.3823143236904707</v>
      </c>
      <c r="C30">
        <f t="shared" si="0"/>
        <v>-0.41469429710714117</v>
      </c>
      <c r="D30" s="29">
        <f t="shared" si="2"/>
        <v>8.0092173099156339E-2</v>
      </c>
      <c r="E30" s="29">
        <f t="shared" si="3"/>
        <v>0.36315261474766841</v>
      </c>
      <c r="F30" s="29">
        <f t="shared" si="4"/>
        <v>1.0688672742832722E-2</v>
      </c>
      <c r="G30" s="29">
        <f t="shared" si="5"/>
        <v>0.10779961801578125</v>
      </c>
      <c r="J30" s="9" t="s">
        <v>14</v>
      </c>
      <c r="K30" s="10">
        <f>MAX(_xll.RMNA('MA(1)'!$D$9:$D$508))</f>
        <v>1.6577988284977287</v>
      </c>
    </row>
    <row r="31" spans="1:20" x14ac:dyDescent="0.25">
      <c r="A31">
        <v>2.1454512161626027E-2</v>
      </c>
      <c r="B31">
        <f t="shared" si="1"/>
        <v>-2.0245944529280866</v>
      </c>
      <c r="C31">
        <f t="shared" si="0"/>
        <v>-0.60737833587842593</v>
      </c>
      <c r="D31" s="29">
        <f t="shared" si="2"/>
        <v>-0.39766434385342475</v>
      </c>
      <c r="E31" s="29">
        <f t="shared" si="3"/>
        <v>-0.11770464431411229</v>
      </c>
      <c r="F31" s="29">
        <f t="shared" si="4"/>
        <v>-0.40830644118137027</v>
      </c>
      <c r="G31" s="29">
        <f t="shared" si="5"/>
        <v>-0.50482947786753862</v>
      </c>
      <c r="J31" s="9" t="s">
        <v>15</v>
      </c>
      <c r="K31" s="10">
        <f>QUARTILE(_xll.RMNA('MA(1)'!$D$9:$D$508),1)</f>
        <v>0.29036579795902889</v>
      </c>
    </row>
    <row r="32" spans="1:20" x14ac:dyDescent="0.25">
      <c r="A32">
        <v>0.12103640858180487</v>
      </c>
      <c r="B32">
        <f t="shared" si="1"/>
        <v>-1.1698214811541361</v>
      </c>
      <c r="C32">
        <f t="shared" si="0"/>
        <v>-0.35094644434624084</v>
      </c>
      <c r="D32" s="29">
        <f t="shared" si="2"/>
        <v>-0.27611127946113895</v>
      </c>
      <c r="E32" s="29">
        <f t="shared" si="3"/>
        <v>-0.12051333112831034</v>
      </c>
      <c r="F32" s="29">
        <f t="shared" si="4"/>
        <v>-0.35112208437825465</v>
      </c>
      <c r="G32" s="29">
        <f t="shared" si="5"/>
        <v>-0.42545606814474379</v>
      </c>
      <c r="J32" s="9" t="s">
        <v>16</v>
      </c>
      <c r="K32" s="10">
        <f>QUARTILE(_xll.RMNA('MA(1)'!$D$9:$D$508),3)</f>
        <v>0.79603516507692751</v>
      </c>
    </row>
    <row r="33" spans="1:18" x14ac:dyDescent="0.25">
      <c r="A33">
        <v>0.3779107028412732</v>
      </c>
      <c r="B33">
        <f t="shared" si="1"/>
        <v>-0.31097266047291278</v>
      </c>
      <c r="C33">
        <f t="shared" si="0"/>
        <v>-9.3291798141873827E-2</v>
      </c>
      <c r="D33" s="29">
        <f t="shared" si="2"/>
        <v>0.16104569081575759</v>
      </c>
      <c r="E33" s="29">
        <f t="shared" si="3"/>
        <v>0.18828364533363529</v>
      </c>
      <c r="F33" s="29">
        <f t="shared" si="4"/>
        <v>-4.8699893192399063E-2</v>
      </c>
      <c r="G33" s="29">
        <f t="shared" si="5"/>
        <v>-0.17387012365657648</v>
      </c>
    </row>
    <row r="34" spans="1:18" x14ac:dyDescent="0.25">
      <c r="A34">
        <v>0.55131687368388926</v>
      </c>
      <c r="B34">
        <f t="shared" si="1"/>
        <v>0.12898912664294099</v>
      </c>
      <c r="C34">
        <f t="shared" si="0"/>
        <v>3.8696737992882292E-2</v>
      </c>
      <c r="D34" s="29">
        <f t="shared" si="2"/>
        <v>0.47339247929357064</v>
      </c>
      <c r="E34" s="29">
        <f t="shared" si="3"/>
        <v>0.55167226118344892</v>
      </c>
      <c r="F34" s="29">
        <f t="shared" si="4"/>
        <v>0.26328006888375943</v>
      </c>
      <c r="G34" s="29">
        <f t="shared" si="5"/>
        <v>0.31606807538564929</v>
      </c>
      <c r="I34" t="s">
        <v>37</v>
      </c>
    </row>
    <row r="35" spans="1:18" ht="15.75" thickBot="1" x14ac:dyDescent="0.3">
      <c r="A35">
        <v>0.8664815210425123</v>
      </c>
      <c r="B35">
        <f t="shared" si="1"/>
        <v>1.1099119792533259</v>
      </c>
      <c r="C35">
        <f t="shared" si="0"/>
        <v>0.33297359377599772</v>
      </c>
      <c r="D35" s="29">
        <f t="shared" si="2"/>
        <v>0.8600613103710153</v>
      </c>
      <c r="E35" s="29">
        <f t="shared" si="3"/>
        <v>1.0150052435156891</v>
      </c>
      <c r="F35" s="29">
        <f t="shared" si="4"/>
        <v>0.6876487329820874</v>
      </c>
      <c r="G35" s="29">
        <f t="shared" si="5"/>
        <v>0.97831583371640585</v>
      </c>
      <c r="I35" s="5" t="s">
        <v>26</v>
      </c>
      <c r="Q35" s="33" t="s">
        <v>44</v>
      </c>
      <c r="R35" s="33"/>
    </row>
    <row r="36" spans="1:18" ht="15.75" thickBot="1" x14ac:dyDescent="0.3">
      <c r="A36">
        <v>0.91256447035126809</v>
      </c>
      <c r="B36">
        <f t="shared" si="1"/>
        <v>1.3567172813915709</v>
      </c>
      <c r="C36">
        <f t="shared" si="0"/>
        <v>0.40701518441747125</v>
      </c>
      <c r="D36" s="29">
        <f t="shared" si="2"/>
        <v>1.1400967000606697</v>
      </c>
      <c r="E36" s="29">
        <f t="shared" si="3"/>
        <v>1.2889806765026228</v>
      </c>
      <c r="F36" s="29">
        <f t="shared" si="4"/>
        <v>0.91899762677723396</v>
      </c>
      <c r="G36" s="29">
        <f t="shared" si="5"/>
        <v>1.2271371794189936</v>
      </c>
      <c r="I36" s="18" t="s">
        <v>27</v>
      </c>
      <c r="J36" s="18" t="s">
        <v>28</v>
      </c>
      <c r="K36" s="18" t="s">
        <v>29</v>
      </c>
      <c r="L36" s="18" t="s">
        <v>30</v>
      </c>
      <c r="M36" s="18" t="s">
        <v>31</v>
      </c>
      <c r="N36" s="18" t="s">
        <v>29</v>
      </c>
      <c r="O36" s="18" t="s">
        <v>30</v>
      </c>
      <c r="Q36" s="32" t="s">
        <v>28</v>
      </c>
      <c r="R36" s="32" t="s">
        <v>31</v>
      </c>
    </row>
    <row r="37" spans="1:18" x14ac:dyDescent="0.25">
      <c r="A37">
        <v>0.8070009460737938</v>
      </c>
      <c r="B37">
        <f t="shared" si="1"/>
        <v>0.86689761968703483</v>
      </c>
      <c r="C37">
        <f t="shared" si="0"/>
        <v>0.26006928590611045</v>
      </c>
      <c r="D37" s="29">
        <f t="shared" si="2"/>
        <v>1.0449799149983403</v>
      </c>
      <c r="E37" s="29">
        <f t="shared" si="3"/>
        <v>1.2967663156252451</v>
      </c>
      <c r="F37" s="29">
        <f t="shared" si="4"/>
        <v>0.88995142125739712</v>
      </c>
      <c r="G37" s="29">
        <f t="shared" si="5"/>
        <v>1.1588909098933349</v>
      </c>
      <c r="I37" s="12">
        <v>1</v>
      </c>
      <c r="J37" s="19">
        <f>_xll.ACF('MA(1)'!$D$9:$D$508,1,$I37)</f>
        <v>0.48218366114123828</v>
      </c>
      <c r="K37" s="19">
        <f>_xll.ACFCI('MA(1)'!$D$9:$D$508,1,$I37,0.05,1)</f>
        <v>8.7652254057658141E-2</v>
      </c>
      <c r="L37" s="19">
        <f>_xll.ACFCI('MA(1)'!$D$9:$D$508,1,$I37,0.05,0)</f>
        <v>-8.7652254057658141E-2</v>
      </c>
      <c r="M37" s="19">
        <f>_xll.PACF('MA(1)'!$D$9:$D$508,1,$I37)</f>
        <v>0.48219135127083446</v>
      </c>
      <c r="N37" s="19">
        <f>_xll.PACFCI('MA(1)'!$D$9:$D$508,1,$I37,0.05,1)</f>
        <v>8.7652254057658141E-2</v>
      </c>
      <c r="O37" s="19">
        <f>_xll.PACFCI('MA(1)'!$D$9:$D$508,1,$I37,0.05,0)</f>
        <v>-8.7652254057658141E-2</v>
      </c>
      <c r="Q37" s="31">
        <f>$D$3</f>
        <v>0.7</v>
      </c>
      <c r="R37" s="31">
        <f>$D$3</f>
        <v>0.7</v>
      </c>
    </row>
    <row r="38" spans="1:18" x14ac:dyDescent="0.25">
      <c r="A38">
        <v>0.50370799890133366</v>
      </c>
      <c r="B38">
        <f t="shared" si="1"/>
        <v>9.2947087174580396E-3</v>
      </c>
      <c r="C38">
        <f t="shared" si="0"/>
        <v>2.7884126152374119E-3</v>
      </c>
      <c r="D38" s="29">
        <f t="shared" si="2"/>
        <v>0.68483691274951475</v>
      </c>
      <c r="E38" s="29">
        <f t="shared" si="3"/>
        <v>0.99562912933528114</v>
      </c>
      <c r="F38" s="29">
        <f t="shared" si="4"/>
        <v>0.59610466575442189</v>
      </c>
      <c r="G38" s="29">
        <f t="shared" si="5"/>
        <v>0.90947019784923921</v>
      </c>
      <c r="I38" s="12">
        <v>2</v>
      </c>
      <c r="J38" s="19">
        <f>_xll.ACF('MA(1)'!$D$9:$D$508,1,$I38)</f>
        <v>3.5843036748573649E-2</v>
      </c>
      <c r="K38" s="19">
        <f>_xll.ACFCI('MA(1)'!$D$9:$D$508,1,$I38,0.05,1)</f>
        <v>8.7652254057658141E-2</v>
      </c>
      <c r="L38" s="19">
        <f>_xll.ACFCI('MA(1)'!$D$9:$D$508,1,$I38,0.05,0)</f>
        <v>-8.7652254057658141E-2</v>
      </c>
      <c r="M38" s="19">
        <f>_xll.PACF('MA(1)'!$D$9:$D$508,1,$I38)</f>
        <v>-0.2572456571999715</v>
      </c>
      <c r="N38" s="19">
        <f>_xll.PACFCI('MA(1)'!$D$9:$D$508,1,$I38,0.05,1)</f>
        <v>8.7652254057658141E-2</v>
      </c>
      <c r="O38" s="19">
        <f>_xll.PACFCI('MA(1)'!$D$9:$D$508,1,$I38,0.05,0)</f>
        <v>-8.7652254057658141E-2</v>
      </c>
      <c r="Q38" s="31">
        <v>0</v>
      </c>
      <c r="R38" s="31">
        <f>-$D$3*R37</f>
        <v>-0.48999999999999994</v>
      </c>
    </row>
    <row r="39" spans="1:18" x14ac:dyDescent="0.25">
      <c r="A39">
        <v>0.33918271431623281</v>
      </c>
      <c r="B39">
        <f t="shared" si="1"/>
        <v>-0.41469467827578793</v>
      </c>
      <c r="C39">
        <f t="shared" si="0"/>
        <v>-0.12440840348273638</v>
      </c>
      <c r="D39" s="29">
        <f t="shared" si="2"/>
        <v>0.37754348534792981</v>
      </c>
      <c r="E39" s="29">
        <f t="shared" si="3"/>
        <v>0.68101351718732639</v>
      </c>
      <c r="F39" s="29">
        <f t="shared" si="4"/>
        <v>0.32191173078669055</v>
      </c>
      <c r="G39" s="29">
        <f t="shared" si="5"/>
        <v>0.47733279406631612</v>
      </c>
      <c r="I39" s="12">
        <v>3</v>
      </c>
      <c r="J39" s="19">
        <f>_xll.ACF('MA(1)'!$D$9:$D$508,1,$I39)</f>
        <v>-1.4985247418165024E-2</v>
      </c>
      <c r="K39" s="19">
        <f>_xll.ACFCI('MA(1)'!$D$9:$D$508,1,$I39,0.05,1)</f>
        <v>0.10609189878088292</v>
      </c>
      <c r="L39" s="19">
        <f>_xll.ACFCI('MA(1)'!$D$9:$D$508,1,$I39,0.05,0)</f>
        <v>-0.10609189878088292</v>
      </c>
      <c r="M39" s="19">
        <f>_xll.PACF('MA(1)'!$D$9:$D$508,1,$I39)</f>
        <v>0.11973906989266822</v>
      </c>
      <c r="N39" s="19">
        <f>_xll.PACFCI('MA(1)'!$D$9:$D$508,1,$I39,0.05,1)</f>
        <v>8.7652254057658141E-2</v>
      </c>
      <c r="O39" s="19">
        <f>_xll.PACFCI('MA(1)'!$D$9:$D$508,1,$I39,0.05,0)</f>
        <v>-8.7652254057658141E-2</v>
      </c>
      <c r="Q39" s="31">
        <v>0</v>
      </c>
      <c r="R39" s="31">
        <f t="shared" ref="R39:R60" si="6">-$D$3*R38</f>
        <v>0.34299999999999992</v>
      </c>
    </row>
    <row r="40" spans="1:18" x14ac:dyDescent="0.25">
      <c r="A40">
        <v>0.35819574571977902</v>
      </c>
      <c r="B40">
        <f t="shared" si="1"/>
        <v>-0.36328567726577593</v>
      </c>
      <c r="C40">
        <f t="shared" si="0"/>
        <v>-0.10898570317973277</v>
      </c>
      <c r="D40" s="29">
        <f t="shared" si="2"/>
        <v>0.30392841438235174</v>
      </c>
      <c r="E40" s="29">
        <f t="shared" si="3"/>
        <v>0.52992546012499397</v>
      </c>
      <c r="F40" s="29">
        <f t="shared" si="4"/>
        <v>0.2092714426632428</v>
      </c>
      <c r="G40" s="29">
        <f t="shared" si="5"/>
        <v>0.23044558227870252</v>
      </c>
      <c r="I40" s="12">
        <v>4</v>
      </c>
      <c r="J40" s="19">
        <f>_xll.ACF('MA(1)'!$D$9:$D$508,1,$I40)</f>
        <v>-9.0630930754306227E-2</v>
      </c>
      <c r="K40" s="19">
        <f>_xll.ACFCI('MA(1)'!$D$9:$D$508,1,$I40,0.05,1)</f>
        <v>0.10618489456268795</v>
      </c>
      <c r="L40" s="19">
        <f>_xll.ACFCI('MA(1)'!$D$9:$D$508,1,$I40,0.05,0)</f>
        <v>-0.10618489456268795</v>
      </c>
      <c r="M40" s="19">
        <f>_xll.PACF('MA(1)'!$D$9:$D$508,1,$I40)</f>
        <v>-0.18025385100287497</v>
      </c>
      <c r="N40" s="19">
        <f>_xll.PACFCI('MA(1)'!$D$9:$D$508,1,$I40,0.05,1)</f>
        <v>8.7652254057658141E-2</v>
      </c>
      <c r="O40" s="19">
        <f>_xll.PACFCI('MA(1)'!$D$9:$D$508,1,$I40,0.05,0)</f>
        <v>-8.7652254057658141E-2</v>
      </c>
      <c r="Q40" s="31">
        <v>0</v>
      </c>
      <c r="R40" s="31">
        <f t="shared" si="6"/>
        <v>-0.24009999999999992</v>
      </c>
    </row>
    <row r="41" spans="1:18" x14ac:dyDescent="0.25">
      <c r="A41">
        <v>0.31803338724936675</v>
      </c>
      <c r="B41">
        <f t="shared" si="1"/>
        <v>-0.47320521925838294</v>
      </c>
      <c r="C41">
        <f t="shared" si="0"/>
        <v>-0.14196156577751487</v>
      </c>
      <c r="D41" s="29">
        <f t="shared" si="2"/>
        <v>0.28174844199667215</v>
      </c>
      <c r="E41" s="29">
        <f t="shared" si="3"/>
        <v>0.45378222123952416</v>
      </c>
      <c r="F41" s="29">
        <f t="shared" si="4"/>
        <v>0.14430561535727002</v>
      </c>
      <c r="G41" s="29">
        <f t="shared" si="5"/>
        <v>0.12486294333256392</v>
      </c>
      <c r="I41" s="12">
        <v>5</v>
      </c>
      <c r="J41" s="19">
        <f>_xll.ACF('MA(1)'!$D$9:$D$508,1,$I41)</f>
        <v>-7.812098831333672E-2</v>
      </c>
      <c r="K41" s="19">
        <f>_xll.ACFCI('MA(1)'!$D$9:$D$508,1,$I41,0.05,1)</f>
        <v>0.10620114099669413</v>
      </c>
      <c r="L41" s="19">
        <f>_xll.ACFCI('MA(1)'!$D$9:$D$508,1,$I41,0.05,0)</f>
        <v>-0.10620114099669413</v>
      </c>
      <c r="M41" s="19">
        <f>_xll.PACF('MA(1)'!$D$9:$D$508,1,$I41)</f>
        <v>7.6075060586405049E-2</v>
      </c>
      <c r="N41" s="19">
        <f>_xll.PACFCI('MA(1)'!$D$9:$D$508,1,$I41,0.05,1)</f>
        <v>8.7652254057658141E-2</v>
      </c>
      <c r="O41" s="19">
        <f>_xll.PACFCI('MA(1)'!$D$9:$D$508,1,$I41,0.05,0)</f>
        <v>-8.7652254057658141E-2</v>
      </c>
      <c r="Q41" s="31">
        <v>0</v>
      </c>
      <c r="R41" s="31">
        <f t="shared" si="6"/>
        <v>0.16806999999999994</v>
      </c>
    </row>
    <row r="42" spans="1:18" x14ac:dyDescent="0.25">
      <c r="A42">
        <v>0.10806604205450605</v>
      </c>
      <c r="B42">
        <f t="shared" si="1"/>
        <v>-1.2368787934277499</v>
      </c>
      <c r="C42">
        <f t="shared" si="0"/>
        <v>-0.37106363802832493</v>
      </c>
      <c r="D42" s="29">
        <f t="shared" si="2"/>
        <v>2.956326592741465E-2</v>
      </c>
      <c r="E42" s="29">
        <f t="shared" si="3"/>
        <v>0.2143612978110245</v>
      </c>
      <c r="F42" s="29">
        <f t="shared" si="4"/>
        <v>-9.3359991841751783E-2</v>
      </c>
      <c r="G42" s="29">
        <f t="shared" si="5"/>
        <v>-3.6796269889688732E-2</v>
      </c>
      <c r="I42" s="12">
        <v>6</v>
      </c>
      <c r="J42" s="19">
        <f>_xll.ACF('MA(1)'!$D$9:$D$508,1,$I42)</f>
        <v>-7.7892284973203677E-2</v>
      </c>
      <c r="K42" s="19">
        <f>_xll.ACFCI('MA(1)'!$D$9:$D$508,1,$I42,0.05,1)</f>
        <v>0.10679371138588645</v>
      </c>
      <c r="L42" s="19">
        <f>_xll.ACFCI('MA(1)'!$D$9:$D$508,1,$I42,0.05,0)</f>
        <v>-0.10679371138588645</v>
      </c>
      <c r="M42" s="19">
        <f>_xll.PACF('MA(1)'!$D$9:$D$508,1,$I42)</f>
        <v>-0.12705346472215243</v>
      </c>
      <c r="N42" s="19">
        <f>_xll.PACFCI('MA(1)'!$D$9:$D$508,1,$I42,0.05,1)</f>
        <v>8.7652254057658141E-2</v>
      </c>
      <c r="O42" s="19">
        <f>_xll.PACFCI('MA(1)'!$D$9:$D$508,1,$I42,0.05,0)</f>
        <v>-8.7652254057658141E-2</v>
      </c>
      <c r="Q42" s="31">
        <v>0</v>
      </c>
      <c r="R42" s="31">
        <f t="shared" si="6"/>
        <v>-0.11764899999999995</v>
      </c>
    </row>
    <row r="43" spans="1:18" x14ac:dyDescent="0.25">
      <c r="A43">
        <v>6.8697164830469684E-2</v>
      </c>
      <c r="B43">
        <f t="shared" si="1"/>
        <v>-1.4855645801273081</v>
      </c>
      <c r="C43">
        <f t="shared" si="0"/>
        <v>-0.4456693740381924</v>
      </c>
      <c r="D43" s="29">
        <f t="shared" si="2"/>
        <v>-0.20541392065801983</v>
      </c>
      <c r="E43" s="29">
        <f t="shared" si="3"/>
        <v>1.2014180636639143E-2</v>
      </c>
      <c r="F43" s="29">
        <f t="shared" si="4"/>
        <v>-0.26949931553127793</v>
      </c>
      <c r="G43" s="29">
        <f t="shared" si="5"/>
        <v>-0.16937589889388571</v>
      </c>
      <c r="I43" s="12">
        <v>7</v>
      </c>
      <c r="J43" s="19">
        <f>_xll.ACF('MA(1)'!$D$9:$D$508,1,$I43)</f>
        <v>-8.1895948589236003E-2</v>
      </c>
      <c r="K43" s="19">
        <f>_xll.ACFCI('MA(1)'!$D$9:$D$508,1,$I43,0.05,1)</f>
        <v>0.10723186455458661</v>
      </c>
      <c r="L43" s="19">
        <f>_xll.ACFCI('MA(1)'!$D$9:$D$508,1,$I43,0.05,0)</f>
        <v>-0.10723186455458661</v>
      </c>
      <c r="M43" s="19">
        <f>_xll.PACF('MA(1)'!$D$9:$D$508,1,$I43)</f>
        <v>2.2242856184983555E-2</v>
      </c>
      <c r="N43" s="19">
        <f>_xll.PACFCI('MA(1)'!$D$9:$D$508,1,$I43,0.05,1)</f>
        <v>8.7652254057658141E-2</v>
      </c>
      <c r="O43" s="19">
        <f>_xll.PACFCI('MA(1)'!$D$9:$D$508,1,$I43,0.05,0)</f>
        <v>-8.7652254057658141E-2</v>
      </c>
      <c r="Q43" s="31">
        <v>0</v>
      </c>
      <c r="R43" s="31">
        <f t="shared" si="6"/>
        <v>8.2354299999999964E-2</v>
      </c>
    </row>
    <row r="44" spans="1:18" x14ac:dyDescent="0.25">
      <c r="A44">
        <v>0.67671742912076172</v>
      </c>
      <c r="B44">
        <f t="shared" si="1"/>
        <v>0.45853915073237944</v>
      </c>
      <c r="C44">
        <f t="shared" si="0"/>
        <v>0.13756174521971382</v>
      </c>
      <c r="D44" s="29">
        <f t="shared" si="2"/>
        <v>0.32559318339297916</v>
      </c>
      <c r="E44" s="29">
        <f t="shared" si="3"/>
        <v>0.46630160298928747</v>
      </c>
      <c r="F44" s="29">
        <f t="shared" si="4"/>
        <v>0.21515888764743821</v>
      </c>
      <c r="G44" s="29">
        <f t="shared" si="5"/>
        <v>0.26400982826814806</v>
      </c>
      <c r="I44" s="12">
        <v>8</v>
      </c>
      <c r="J44" s="19">
        <f>_xll.ACF('MA(1)'!$D$9:$D$508,1,$I44)</f>
        <v>1.3723115081085599E-2</v>
      </c>
      <c r="K44" s="19">
        <f>_xll.ACFCI('MA(1)'!$D$9:$D$508,1,$I44,0.05,1)</f>
        <v>0.10766568857116969</v>
      </c>
      <c r="L44" s="19">
        <f>_xll.ACFCI('MA(1)'!$D$9:$D$508,1,$I44,0.05,0)</f>
        <v>-0.10766568857116969</v>
      </c>
      <c r="M44" s="19">
        <f>_xll.PACF('MA(1)'!$D$9:$D$508,1,$I44)</f>
        <v>4.4772413409544534E-2</v>
      </c>
      <c r="N44" s="19">
        <f>_xll.PACFCI('MA(1)'!$D$9:$D$508,1,$I44,0.05,1)</f>
        <v>8.7652254057658141E-2</v>
      </c>
      <c r="O44" s="19">
        <f>_xll.PACFCI('MA(1)'!$D$9:$D$508,1,$I44,0.05,0)</f>
        <v>-8.7652254057658141E-2</v>
      </c>
      <c r="Q44" s="31">
        <v>0</v>
      </c>
      <c r="R44" s="31">
        <f t="shared" si="6"/>
        <v>-5.7648009999999972E-2</v>
      </c>
    </row>
    <row r="45" spans="1:18" x14ac:dyDescent="0.25">
      <c r="A45">
        <v>0.43714712973418379</v>
      </c>
      <c r="B45">
        <f t="shared" si="1"/>
        <v>-0.1582062747769607</v>
      </c>
      <c r="C45">
        <f t="shared" si="0"/>
        <v>-4.7461882433088208E-2</v>
      </c>
      <c r="D45" s="29">
        <f t="shared" si="2"/>
        <v>0.54883133922071148</v>
      </c>
      <c r="E45" s="29">
        <f t="shared" si="3"/>
        <v>0.54305124056149157</v>
      </c>
      <c r="F45" s="29">
        <f t="shared" si="4"/>
        <v>0.24104598689483855</v>
      </c>
      <c r="G45" s="29">
        <f t="shared" si="5"/>
        <v>0.26560656823891926</v>
      </c>
      <c r="I45" s="12">
        <v>9</v>
      </c>
      <c r="J45" s="19">
        <f>_xll.ACF('MA(1)'!$D$9:$D$508,1,$I45)</f>
        <v>9.9087989337692473E-2</v>
      </c>
      <c r="K45" s="19">
        <f>_xll.ACFCI('MA(1)'!$D$9:$D$508,1,$I45,0.05,1)</f>
        <v>0.10814323062062259</v>
      </c>
      <c r="L45" s="19">
        <f>_xll.ACFCI('MA(1)'!$D$9:$D$508,1,$I45,0.05,0)</f>
        <v>-0.10814323062062259</v>
      </c>
      <c r="M45" s="19">
        <f>_xll.PACF('MA(1)'!$D$9:$D$508,1,$I45)</f>
        <v>7.1183911923111021E-2</v>
      </c>
      <c r="N45" s="19">
        <f>_xll.PACFCI('MA(1)'!$D$9:$D$508,1,$I45,0.05,1)</f>
        <v>8.7652254057658141E-2</v>
      </c>
      <c r="O45" s="19">
        <f>_xll.PACFCI('MA(1)'!$D$9:$D$508,1,$I45,0.05,0)</f>
        <v>-8.7652254057658141E-2</v>
      </c>
      <c r="Q45" s="31">
        <v>0</v>
      </c>
      <c r="R45" s="31">
        <f t="shared" si="6"/>
        <v>4.0353606999999979E-2</v>
      </c>
    </row>
    <row r="46" spans="1:18" x14ac:dyDescent="0.25">
      <c r="A46">
        <v>0.73970763267921991</v>
      </c>
      <c r="B46">
        <f t="shared" si="1"/>
        <v>0.64244431424726611</v>
      </c>
      <c r="C46">
        <f t="shared" si="0"/>
        <v>0.19273329427417982</v>
      </c>
      <c r="D46" s="29">
        <f t="shared" si="2"/>
        <v>0.65950997657101806</v>
      </c>
      <c r="E46" s="29">
        <f t="shared" si="3"/>
        <v>0.92402705114552131</v>
      </c>
      <c r="F46" s="29">
        <f t="shared" si="4"/>
        <v>0.58220104831835762</v>
      </c>
      <c r="G46" s="29">
        <f t="shared" si="5"/>
        <v>0.73129112054440693</v>
      </c>
      <c r="I46" s="12">
        <v>10</v>
      </c>
      <c r="J46" s="19">
        <f>_xll.ACF('MA(1)'!$D$9:$D$508,1,$I46)</f>
        <v>0.13817850947666316</v>
      </c>
      <c r="K46" s="19">
        <f>_xll.ACFCI('MA(1)'!$D$9:$D$508,1,$I46,0.05,1)</f>
        <v>0.10815660905788764</v>
      </c>
      <c r="L46" s="19">
        <f>_xll.ACFCI('MA(1)'!$D$9:$D$508,1,$I46,0.05,0)</f>
        <v>-0.10815660905788764</v>
      </c>
      <c r="M46" s="19">
        <f>_xll.PACF('MA(1)'!$D$9:$D$508,1,$I46)</f>
        <v>7.0643762877506816E-2</v>
      </c>
      <c r="N46" s="19">
        <f>_xll.PACFCI('MA(1)'!$D$9:$D$508,1,$I46,0.05,1)</f>
        <v>8.7652254057658141E-2</v>
      </c>
      <c r="O46" s="19">
        <f>_xll.PACFCI('MA(1)'!$D$9:$D$508,1,$I46,0.05,0)</f>
        <v>-8.7652254057658141E-2</v>
      </c>
      <c r="Q46" s="31">
        <v>0</v>
      </c>
      <c r="R46" s="31">
        <f t="shared" si="6"/>
        <v>-2.8247524899999984E-2</v>
      </c>
    </row>
    <row r="47" spans="1:18" x14ac:dyDescent="0.25">
      <c r="A47">
        <v>0.56822412793359167</v>
      </c>
      <c r="B47">
        <f t="shared" si="1"/>
        <v>0.17185472119684617</v>
      </c>
      <c r="C47">
        <f t="shared" si="0"/>
        <v>5.155641635905385E-2</v>
      </c>
      <c r="D47" s="29">
        <f t="shared" si="2"/>
        <v>0.68646972235097969</v>
      </c>
      <c r="E47" s="29">
        <f t="shared" si="3"/>
        <v>0.82893831052290834</v>
      </c>
      <c r="F47" s="29">
        <f t="shared" si="4"/>
        <v>0.4815951527902983</v>
      </c>
      <c r="G47" s="29">
        <f t="shared" si="5"/>
        <v>0.90679769562989021</v>
      </c>
      <c r="I47" s="12">
        <v>11</v>
      </c>
      <c r="J47" s="19">
        <f>_xll.ACF('MA(1)'!$D$9:$D$508,1,$I47)</f>
        <v>0.11878943520625154</v>
      </c>
      <c r="K47" s="19">
        <f>_xll.ACFCI('MA(1)'!$D$9:$D$508,1,$I47,0.05,1)</f>
        <v>0.10885182798348413</v>
      </c>
      <c r="L47" s="19">
        <f>_xll.ACFCI('MA(1)'!$D$9:$D$508,1,$I47,0.05,0)</f>
        <v>-0.10885182798348413</v>
      </c>
      <c r="M47" s="19">
        <f>_xll.PACF('MA(1)'!$D$9:$D$508,1,$I47)</f>
        <v>1.6402882195005276E-2</v>
      </c>
      <c r="N47" s="19">
        <f>_xll.PACFCI('MA(1)'!$D$9:$D$508,1,$I47,0.05,1)</f>
        <v>8.7652254057658141E-2</v>
      </c>
      <c r="O47" s="19">
        <f>_xll.PACFCI('MA(1)'!$D$9:$D$508,1,$I47,0.05,0)</f>
        <v>-8.7652254057658141E-2</v>
      </c>
      <c r="Q47" s="31">
        <v>0</v>
      </c>
      <c r="R47" s="31">
        <f t="shared" si="6"/>
        <v>1.9773267429999988E-2</v>
      </c>
    </row>
    <row r="48" spans="1:18" x14ac:dyDescent="0.25">
      <c r="A48">
        <v>0.91091647083956417</v>
      </c>
      <c r="B48">
        <f t="shared" si="1"/>
        <v>1.3464201432326091</v>
      </c>
      <c r="C48">
        <f t="shared" si="0"/>
        <v>0.40392604296978268</v>
      </c>
      <c r="D48" s="29">
        <f t="shared" si="2"/>
        <v>0.94001553442112029</v>
      </c>
      <c r="E48" s="29">
        <f t="shared" si="3"/>
        <v>1.2067975688589816</v>
      </c>
      <c r="F48" s="29">
        <f t="shared" si="4"/>
        <v>0.84955258124715705</v>
      </c>
      <c r="G48" s="29">
        <f t="shared" si="5"/>
        <v>0.91903194327588922</v>
      </c>
      <c r="I48" s="12">
        <v>12</v>
      </c>
      <c r="J48" s="19">
        <f>_xll.ACF('MA(1)'!$D$9:$D$508,1,$I48)</f>
        <v>9.1181539632573166E-2</v>
      </c>
      <c r="K48" s="19">
        <f>_xll.ACFCI('MA(1)'!$D$9:$D$508,1,$I48,0.05,1)</f>
        <v>0.11019122000206991</v>
      </c>
      <c r="L48" s="19">
        <f>_xll.ACFCI('MA(1)'!$D$9:$D$508,1,$I48,0.05,0)</f>
        <v>-0.11019122000206991</v>
      </c>
      <c r="M48" s="19">
        <f>_xll.PACF('MA(1)'!$D$9:$D$508,1,$I48)</f>
        <v>6.5125264234742575E-2</v>
      </c>
      <c r="N48" s="19">
        <f>_xll.PACFCI('MA(1)'!$D$9:$D$508,1,$I48,0.05,1)</f>
        <v>8.7652254057658141E-2</v>
      </c>
      <c r="O48" s="19">
        <f>_xll.PACFCI('MA(1)'!$D$9:$D$508,1,$I48,0.05,0)</f>
        <v>-8.7652254057658141E-2</v>
      </c>
      <c r="Q48" s="31">
        <v>0</v>
      </c>
      <c r="R48" s="31">
        <f t="shared" si="6"/>
        <v>-1.384128720099999E-2</v>
      </c>
    </row>
    <row r="49" spans="1:18" x14ac:dyDescent="0.25">
      <c r="A49">
        <v>0.7882625812555315</v>
      </c>
      <c r="B49">
        <f t="shared" si="1"/>
        <v>0.80040732656730662</v>
      </c>
      <c r="C49">
        <f t="shared" si="0"/>
        <v>0.24012219797019196</v>
      </c>
      <c r="D49" s="29">
        <f t="shared" si="2"/>
        <v>1.0228704280490399</v>
      </c>
      <c r="E49" s="29">
        <f t="shared" si="3"/>
        <v>1.1627077859987047</v>
      </c>
      <c r="F49" s="29">
        <f t="shared" si="4"/>
        <v>0.78434352351732017</v>
      </c>
      <c r="G49" s="29">
        <f t="shared" si="5"/>
        <v>1.0635320449249208</v>
      </c>
      <c r="I49" s="12">
        <v>13</v>
      </c>
      <c r="J49" s="19">
        <f>_xll.ACF('MA(1)'!$D$9:$D$508,1,$I49)</f>
        <v>7.0094894769272206E-2</v>
      </c>
      <c r="K49" s="19">
        <f>_xll.ACFCI('MA(1)'!$D$9:$D$508,1,$I49,0.05,1)</f>
        <v>0.11117072991723209</v>
      </c>
      <c r="L49" s="19">
        <f>_xll.ACFCI('MA(1)'!$D$9:$D$508,1,$I49,0.05,0)</f>
        <v>-0.11117072991723209</v>
      </c>
      <c r="M49" s="19">
        <f>_xll.PACF('MA(1)'!$D$9:$D$508,1,$I49)</f>
        <v>1.6951834724252157E-2</v>
      </c>
      <c r="N49" s="19">
        <f>_xll.PACFCI('MA(1)'!$D$9:$D$508,1,$I49,0.05,1)</f>
        <v>8.7652254057658141E-2</v>
      </c>
      <c r="O49" s="19">
        <f>_xll.PACFCI('MA(1)'!$D$9:$D$508,1,$I49,0.05,0)</f>
        <v>-8.7652254057658141E-2</v>
      </c>
      <c r="Q49" s="31">
        <v>0</v>
      </c>
      <c r="R49" s="31">
        <f t="shared" si="6"/>
        <v>9.6889010406999918E-3</v>
      </c>
    </row>
    <row r="50" spans="1:18" x14ac:dyDescent="0.25">
      <c r="A50">
        <v>0.7695242164372692</v>
      </c>
      <c r="B50">
        <f t="shared" si="1"/>
        <v>0.73728086346415977</v>
      </c>
      <c r="C50">
        <f t="shared" si="0"/>
        <v>0.22118425903924793</v>
      </c>
      <c r="D50" s="29">
        <f t="shared" si="2"/>
        <v>0.88926979761838232</v>
      </c>
      <c r="E50" s="29">
        <f t="shared" si="3"/>
        <v>1.202815775212257</v>
      </c>
      <c r="F50" s="29">
        <f t="shared" si="4"/>
        <v>0.80559493456975839</v>
      </c>
      <c r="G50" s="29">
        <f t="shared" si="5"/>
        <v>0.92707169461878869</v>
      </c>
      <c r="I50" s="12">
        <v>14</v>
      </c>
      <c r="J50" s="19">
        <f>_xll.ACF('MA(1)'!$D$9:$D$508,1,$I50)</f>
        <v>4.4563344968861371E-2</v>
      </c>
      <c r="K50" s="19">
        <f>_xll.ACFCI('MA(1)'!$D$9:$D$508,1,$I50,0.05,1)</f>
        <v>0.11174383145921633</v>
      </c>
      <c r="L50" s="19">
        <f>_xll.ACFCI('MA(1)'!$D$9:$D$508,1,$I50,0.05,0)</f>
        <v>-0.11174383145921633</v>
      </c>
      <c r="M50" s="19">
        <f>_xll.PACF('MA(1)'!$D$9:$D$508,1,$I50)</f>
        <v>4.0621509137871832E-2</v>
      </c>
      <c r="N50" s="19">
        <f>_xll.PACFCI('MA(1)'!$D$9:$D$508,1,$I50,0.05,1)</f>
        <v>8.7652254057658141E-2</v>
      </c>
      <c r="O50" s="19">
        <f>_xll.PACFCI('MA(1)'!$D$9:$D$508,1,$I50,0.05,0)</f>
        <v>-8.7652254057658141E-2</v>
      </c>
      <c r="Q50" s="31">
        <v>0</v>
      </c>
      <c r="R50" s="31">
        <f t="shared" si="6"/>
        <v>-6.7822307284899942E-3</v>
      </c>
    </row>
    <row r="51" spans="1:18" x14ac:dyDescent="0.25">
      <c r="A51">
        <v>0.49696340830713825</v>
      </c>
      <c r="B51">
        <f t="shared" si="1"/>
        <v>-7.6116800957046144E-3</v>
      </c>
      <c r="C51">
        <f t="shared" si="0"/>
        <v>-2.2835040287113844E-3</v>
      </c>
      <c r="D51" s="29">
        <f t="shared" si="2"/>
        <v>0.65254547729876222</v>
      </c>
      <c r="E51" s="29">
        <f t="shared" si="3"/>
        <v>0.90435750467898934</v>
      </c>
      <c r="F51" s="29">
        <f t="shared" si="4"/>
        <v>0.52541084242954439</v>
      </c>
      <c r="G51" s="29">
        <f t="shared" si="5"/>
        <v>0.84014971368737557</v>
      </c>
      <c r="I51" s="12">
        <v>15</v>
      </c>
      <c r="J51" s="19">
        <f>_xll.ACF('MA(1)'!$D$9:$D$508,1,$I51)</f>
        <v>3.810927727714019E-2</v>
      </c>
      <c r="K51" s="19">
        <f>_xll.ACFCI('MA(1)'!$D$9:$D$508,1,$I51,0.05,1)</f>
        <v>0.1120811346287862</v>
      </c>
      <c r="L51" s="19">
        <f>_xll.ACFCI('MA(1)'!$D$9:$D$508,1,$I51,0.05,0)</f>
        <v>-0.1120811346287862</v>
      </c>
      <c r="M51" s="19">
        <f>_xll.PACF('MA(1)'!$D$9:$D$508,1,$I51)</f>
        <v>3.440678274811125E-2</v>
      </c>
      <c r="N51" s="19">
        <f>_xll.PACFCI('MA(1)'!$D$9:$D$508,1,$I51,0.05,1)</f>
        <v>8.7652254057658141E-2</v>
      </c>
      <c r="O51" s="19">
        <f>_xll.PACFCI('MA(1)'!$D$9:$D$508,1,$I51,0.05,0)</f>
        <v>-8.7652254057658141E-2</v>
      </c>
      <c r="Q51" s="31">
        <v>0</v>
      </c>
      <c r="R51" s="31">
        <f t="shared" si="6"/>
        <v>4.7475615099429958E-3</v>
      </c>
    </row>
    <row r="52" spans="1:18" x14ac:dyDescent="0.25">
      <c r="A52">
        <v>0.26725058748130742</v>
      </c>
      <c r="B52">
        <f t="shared" si="1"/>
        <v>-0.62114963350357755</v>
      </c>
      <c r="C52">
        <f t="shared" si="0"/>
        <v>-0.18634489005107327</v>
      </c>
      <c r="D52" s="29">
        <f t="shared" si="2"/>
        <v>0.3120566571288288</v>
      </c>
      <c r="E52" s="29">
        <f t="shared" si="3"/>
        <v>0.60098706155027015</v>
      </c>
      <c r="F52" s="29">
        <f t="shared" si="4"/>
        <v>0.24628096950071551</v>
      </c>
      <c r="G52" s="29">
        <f t="shared" si="5"/>
        <v>0.29507291925345569</v>
      </c>
      <c r="I52" s="12">
        <v>16</v>
      </c>
      <c r="J52" s="19">
        <f>_xll.ACF('MA(1)'!$D$9:$D$508,1,$I52)</f>
        <v>3.3819279727081908E-3</v>
      </c>
      <c r="K52" s="19">
        <f>_xll.ACFCI('MA(1)'!$D$9:$D$508,1,$I52,0.05,1)</f>
        <v>0.11221718061266446</v>
      </c>
      <c r="L52" s="19">
        <f>_xll.ACFCI('MA(1)'!$D$9:$D$508,1,$I52,0.05,0)</f>
        <v>-0.11221718061266446</v>
      </c>
      <c r="M52" s="19">
        <f>_xll.PACF('MA(1)'!$D$9:$D$508,1,$I52)</f>
        <v>-1.3718133446010467E-2</v>
      </c>
      <c r="N52" s="19">
        <f>_xll.PACFCI('MA(1)'!$D$9:$D$508,1,$I52,0.05,1)</f>
        <v>8.7652254057658141E-2</v>
      </c>
      <c r="O52" s="19">
        <f>_xll.PACFCI('MA(1)'!$D$9:$D$508,1,$I52,0.05,0)</f>
        <v>-8.7652254057658141E-2</v>
      </c>
      <c r="Q52" s="31">
        <v>0</v>
      </c>
      <c r="R52" s="31">
        <f t="shared" si="6"/>
        <v>-3.323293056960097E-3</v>
      </c>
    </row>
    <row r="53" spans="1:18" x14ac:dyDescent="0.25">
      <c r="A53">
        <v>0.69963682973723562</v>
      </c>
      <c r="B53">
        <f t="shared" si="1"/>
        <v>0.52335628315589688</v>
      </c>
      <c r="C53">
        <f t="shared" si="0"/>
        <v>0.15700688494676907</v>
      </c>
      <c r="D53" s="29">
        <f t="shared" si="2"/>
        <v>0.52656546191101783</v>
      </c>
      <c r="E53" s="29">
        <f t="shared" si="3"/>
        <v>0.76292103830974778</v>
      </c>
      <c r="F53" s="29">
        <f t="shared" si="4"/>
        <v>0.44896786116922527</v>
      </c>
      <c r="G53" s="29">
        <f t="shared" si="5"/>
        <v>0.53133364294035101</v>
      </c>
      <c r="I53" s="12">
        <v>17</v>
      </c>
      <c r="J53" s="19">
        <f>_xll.ACF('MA(1)'!$D$9:$D$508,1,$I53)</f>
        <v>-3.0314231928133335E-3</v>
      </c>
      <c r="K53" s="19">
        <f>_xll.ACFCI('MA(1)'!$D$9:$D$508,1,$I53,0.05,1)</f>
        <v>0.11231656907455756</v>
      </c>
      <c r="L53" s="19">
        <f>_xll.ACFCI('MA(1)'!$D$9:$D$508,1,$I53,0.05,0)</f>
        <v>-0.11231656907455756</v>
      </c>
      <c r="M53" s="19">
        <f>_xll.PACF('MA(1)'!$D$9:$D$508,1,$I53)</f>
        <v>3.979177246670345E-2</v>
      </c>
      <c r="N53" s="19">
        <f>_xll.PACFCI('MA(1)'!$D$9:$D$508,1,$I53,0.05,1)</f>
        <v>8.7652254057658141E-2</v>
      </c>
      <c r="O53" s="19">
        <f>_xll.PACFCI('MA(1)'!$D$9:$D$508,1,$I53,0.05,0)</f>
        <v>-8.7652254057658141E-2</v>
      </c>
      <c r="Q53" s="31">
        <v>0</v>
      </c>
      <c r="R53" s="31">
        <f t="shared" si="6"/>
        <v>2.3263051398720678E-3</v>
      </c>
    </row>
    <row r="54" spans="1:18" x14ac:dyDescent="0.25">
      <c r="A54">
        <v>0.86941129795220806</v>
      </c>
      <c r="B54">
        <f t="shared" si="1"/>
        <v>1.1236126102757169</v>
      </c>
      <c r="C54">
        <f t="shared" si="0"/>
        <v>0.33708378308271508</v>
      </c>
      <c r="D54" s="29">
        <f t="shared" si="2"/>
        <v>0.94698860254545347</v>
      </c>
      <c r="E54" s="29">
        <f t="shared" si="3"/>
        <v>1.0410492695356703</v>
      </c>
      <c r="F54" s="29">
        <f t="shared" si="4"/>
        <v>0.71116705349759968</v>
      </c>
      <c r="G54" s="29">
        <f t="shared" si="5"/>
        <v>0.72954373840456188</v>
      </c>
      <c r="I54" s="12">
        <v>18</v>
      </c>
      <c r="J54" s="19">
        <f>_xll.ACF('MA(1)'!$D$9:$D$508,1,$I54)</f>
        <v>4.6790346414657385E-3</v>
      </c>
      <c r="K54" s="19">
        <f>_xll.ACFCI('MA(1)'!$D$9:$D$508,1,$I54,0.05,1)</f>
        <v>0.11231735143979303</v>
      </c>
      <c r="L54" s="19">
        <f>_xll.ACFCI('MA(1)'!$D$9:$D$508,1,$I54,0.05,0)</f>
        <v>-0.11231735143979303</v>
      </c>
      <c r="M54" s="19">
        <f>_xll.PACF('MA(1)'!$D$9:$D$508,1,$I54)</f>
        <v>-2.1609418740513135E-2</v>
      </c>
      <c r="N54" s="19">
        <f>_xll.PACFCI('MA(1)'!$D$9:$D$508,1,$I54,0.05,1)</f>
        <v>8.7652254057658141E-2</v>
      </c>
      <c r="O54" s="19">
        <f>_xll.PACFCI('MA(1)'!$D$9:$D$508,1,$I54,0.05,0)</f>
        <v>-8.7652254057658141E-2</v>
      </c>
      <c r="Q54" s="31">
        <v>0</v>
      </c>
      <c r="R54" s="31">
        <f t="shared" si="6"/>
        <v>-1.6284135979104473E-3</v>
      </c>
    </row>
    <row r="55" spans="1:18" x14ac:dyDescent="0.25">
      <c r="A55">
        <v>0.36918240913113803</v>
      </c>
      <c r="B55">
        <f t="shared" si="1"/>
        <v>-0.33401953416630731</v>
      </c>
      <c r="C55">
        <f t="shared" si="0"/>
        <v>-0.10020586024989218</v>
      </c>
      <c r="D55" s="29">
        <f t="shared" si="2"/>
        <v>0.63575278790800838</v>
      </c>
      <c r="E55" s="29">
        <f t="shared" si="3"/>
        <v>0.83113878527017293</v>
      </c>
      <c r="F55" s="29">
        <f t="shared" si="4"/>
        <v>0.44891370191872348</v>
      </c>
      <c r="G55" s="29">
        <f t="shared" si="5"/>
        <v>0.55774258126409937</v>
      </c>
      <c r="I55" s="12">
        <v>19</v>
      </c>
      <c r="J55" s="19">
        <f>_xll.ACF('MA(1)'!$D$9:$D$508,1,$I55)</f>
        <v>-1.5118693442136379E-2</v>
      </c>
      <c r="K55" s="19">
        <f>_xll.ACFCI('MA(1)'!$D$9:$D$508,1,$I55,0.05,1)</f>
        <v>0.11231798003526255</v>
      </c>
      <c r="L55" s="19">
        <f>_xll.ACFCI('MA(1)'!$D$9:$D$508,1,$I55,0.05,0)</f>
        <v>-0.11231798003526255</v>
      </c>
      <c r="M55" s="19">
        <f>_xll.PACF('MA(1)'!$D$9:$D$508,1,$I55)</f>
        <v>-1.1000963416191984E-2</v>
      </c>
      <c r="N55" s="19">
        <f>_xll.PACFCI('MA(1)'!$D$9:$D$508,1,$I55,0.05,1)</f>
        <v>8.7652254057658141E-2</v>
      </c>
      <c r="O55" s="19">
        <f>_xll.PACFCI('MA(1)'!$D$9:$D$508,1,$I55,0.05,0)</f>
        <v>-8.7652254057658141E-2</v>
      </c>
      <c r="Q55" s="31">
        <v>0</v>
      </c>
      <c r="R55" s="31">
        <f t="shared" si="6"/>
        <v>1.139889518537313E-3</v>
      </c>
    </row>
    <row r="56" spans="1:18" x14ac:dyDescent="0.25">
      <c r="A56">
        <v>0.11358989226966155</v>
      </c>
      <c r="B56">
        <f t="shared" si="1"/>
        <v>-1.2076555443189008</v>
      </c>
      <c r="C56">
        <f t="shared" si="0"/>
        <v>-0.36229666329567023</v>
      </c>
      <c r="D56" s="29">
        <f t="shared" si="2"/>
        <v>6.7559234529405265E-2</v>
      </c>
      <c r="E56" s="29">
        <f t="shared" si="3"/>
        <v>0.42243391981246969</v>
      </c>
      <c r="F56" s="29">
        <f t="shared" si="4"/>
        <v>6.5930110980686324E-2</v>
      </c>
      <c r="G56" s="29">
        <f t="shared" si="5"/>
        <v>0.37840911881671396</v>
      </c>
      <c r="I56" s="12">
        <v>20</v>
      </c>
      <c r="J56" s="19">
        <f>_xll.ACF('MA(1)'!$D$9:$D$508,1,$I56)</f>
        <v>-4.2662089167207207E-2</v>
      </c>
      <c r="K56" s="19">
        <f>_xll.ACFCI('MA(1)'!$D$9:$D$508,1,$I56,0.05,1)</f>
        <v>0.11231947760315093</v>
      </c>
      <c r="L56" s="19">
        <f>_xll.ACFCI('MA(1)'!$D$9:$D$508,1,$I56,0.05,0)</f>
        <v>-0.11231947760315093</v>
      </c>
      <c r="M56" s="19">
        <f>_xll.PACF('MA(1)'!$D$9:$D$508,1,$I56)</f>
        <v>-5.5131212975153145E-2</v>
      </c>
      <c r="N56" s="19">
        <f>_xll.PACFCI('MA(1)'!$D$9:$D$508,1,$I56,0.05,1)</f>
        <v>8.7652254057658141E-2</v>
      </c>
      <c r="O56" s="19">
        <f>_xll.PACFCI('MA(1)'!$D$9:$D$508,1,$I56,0.05,0)</f>
        <v>-8.7652254057658141E-2</v>
      </c>
      <c r="Q56" s="31">
        <v>0</v>
      </c>
      <c r="R56" s="31">
        <f t="shared" si="6"/>
        <v>-7.9792266297611905E-4</v>
      </c>
    </row>
    <row r="57" spans="1:18" x14ac:dyDescent="0.25">
      <c r="A57">
        <v>0.83596301156651509</v>
      </c>
      <c r="B57">
        <f t="shared" si="1"/>
        <v>0.97800070203559941</v>
      </c>
      <c r="C57">
        <f t="shared" si="0"/>
        <v>0.29340021061067983</v>
      </c>
      <c r="D57" s="29">
        <f t="shared" si="2"/>
        <v>0.53979254630371076</v>
      </c>
      <c r="E57" s="29">
        <f t="shared" si="3"/>
        <v>0.77216953486288786</v>
      </c>
      <c r="F57" s="29">
        <f t="shared" si="4"/>
        <v>0.485603770668943</v>
      </c>
      <c r="G57" s="29">
        <f t="shared" si="5"/>
        <v>0.62849960562258933</v>
      </c>
      <c r="I57" s="12">
        <v>21</v>
      </c>
      <c r="J57" s="19">
        <f>_xll.ACF('MA(1)'!$D$9:$D$508,1,$I57)</f>
        <v>-3.627882449927271E-3</v>
      </c>
      <c r="K57" s="19">
        <f>_xll.ACFCI('MA(1)'!$D$9:$D$508,1,$I57,0.05,1)</f>
        <v>0.11233511157770625</v>
      </c>
      <c r="L57" s="19">
        <f>_xll.ACFCI('MA(1)'!$D$9:$D$508,1,$I57,0.05,0)</f>
        <v>-0.11233511157770625</v>
      </c>
      <c r="M57" s="19">
        <f>_xll.PACF('MA(1)'!$D$9:$D$508,1,$I57)</f>
        <v>5.5705614113325252E-2</v>
      </c>
      <c r="N57" s="19">
        <f>_xll.PACFCI('MA(1)'!$D$9:$D$508,1,$I57,0.05,1)</f>
        <v>8.7652254057658141E-2</v>
      </c>
      <c r="O57" s="19">
        <f>_xll.PACFCI('MA(1)'!$D$9:$D$508,1,$I57,0.05,0)</f>
        <v>-8.7652254057658141E-2</v>
      </c>
      <c r="Q57" s="31">
        <v>0</v>
      </c>
      <c r="R57" s="31">
        <f t="shared" si="6"/>
        <v>5.5854586408328325E-4</v>
      </c>
    </row>
    <row r="58" spans="1:18" x14ac:dyDescent="0.25">
      <c r="A58">
        <v>0.24115726187932982</v>
      </c>
      <c r="B58">
        <f t="shared" si="1"/>
        <v>-0.70258482250318099</v>
      </c>
      <c r="C58">
        <f t="shared" si="0"/>
        <v>-0.2107754467509543</v>
      </c>
      <c r="D58" s="29">
        <f t="shared" si="2"/>
        <v>0.49460470067652162</v>
      </c>
      <c r="E58" s="29">
        <f t="shared" si="3"/>
        <v>0.49100599323611749</v>
      </c>
      <c r="F58" s="29">
        <f t="shared" si="4"/>
        <v>0.1650796219561155</v>
      </c>
      <c r="G58" s="29">
        <f t="shared" si="5"/>
        <v>8.2381757594803123E-2</v>
      </c>
      <c r="I58" s="12">
        <v>22</v>
      </c>
      <c r="J58" s="19">
        <f>_xll.ACF('MA(1)'!$D$9:$D$508,1,$I58)</f>
        <v>6.1872892737415183E-2</v>
      </c>
      <c r="K58" s="19">
        <f>_xll.ACFCI('MA(1)'!$D$9:$D$508,1,$I58,0.05,1)</f>
        <v>0.11245952134378408</v>
      </c>
      <c r="L58" s="19">
        <f>_xll.ACFCI('MA(1)'!$D$9:$D$508,1,$I58,0.05,0)</f>
        <v>-0.11245952134378408</v>
      </c>
      <c r="M58" s="19">
        <f>_xll.PACF('MA(1)'!$D$9:$D$508,1,$I58)</f>
        <v>3.1460793167077956E-2</v>
      </c>
      <c r="N58" s="19">
        <f>_xll.PACFCI('MA(1)'!$D$9:$D$508,1,$I58,0.05,1)</f>
        <v>8.7652254057658141E-2</v>
      </c>
      <c r="O58" s="19">
        <f>_xll.PACFCI('MA(1)'!$D$9:$D$508,1,$I58,0.05,0)</f>
        <v>-8.7652254057658141E-2</v>
      </c>
      <c r="Q58" s="31">
        <v>0</v>
      </c>
      <c r="R58" s="31">
        <f t="shared" si="6"/>
        <v>-3.9098210485829826E-4</v>
      </c>
    </row>
    <row r="59" spans="1:18" x14ac:dyDescent="0.25">
      <c r="A59">
        <v>0.49189733573412275</v>
      </c>
      <c r="B59">
        <f t="shared" si="1"/>
        <v>-2.0311763925397939E-2</v>
      </c>
      <c r="C59">
        <f t="shared" si="0"/>
        <v>-6.0935291776193813E-3</v>
      </c>
      <c r="D59" s="29">
        <f t="shared" si="2"/>
        <v>0.3463636580967126</v>
      </c>
      <c r="E59" s="29">
        <f t="shared" si="3"/>
        <v>0.70587883169117527</v>
      </c>
      <c r="F59" s="29">
        <f t="shared" si="4"/>
        <v>0.3648003387567017</v>
      </c>
      <c r="G59" s="29">
        <f t="shared" si="5"/>
        <v>0.41106309649785339</v>
      </c>
      <c r="I59" s="12">
        <v>23</v>
      </c>
      <c r="J59" s="19">
        <f>_xll.ACF('MA(1)'!$D$9:$D$508,1,$I59)</f>
        <v>1.295820857328147E-2</v>
      </c>
      <c r="K59" s="19">
        <f>_xll.ACFCI('MA(1)'!$D$9:$D$508,1,$I59,0.05,1)</f>
        <v>0.11246042049890943</v>
      </c>
      <c r="L59" s="19">
        <f>_xll.ACFCI('MA(1)'!$D$9:$D$508,1,$I59,0.05,0)</f>
        <v>-0.11246042049890943</v>
      </c>
      <c r="M59" s="19">
        <f>_xll.PACF('MA(1)'!$D$9:$D$508,1,$I59)</f>
        <v>-7.926659080714149E-2</v>
      </c>
      <c r="N59" s="19">
        <f>_xll.PACFCI('MA(1)'!$D$9:$D$508,1,$I59,0.05,1)</f>
        <v>8.7652254057658141E-2</v>
      </c>
      <c r="O59" s="19">
        <f>_xll.PACFCI('MA(1)'!$D$9:$D$508,1,$I59,0.05,0)</f>
        <v>-8.7652254057658141E-2</v>
      </c>
      <c r="Q59" s="31">
        <v>0</v>
      </c>
      <c r="R59" s="31">
        <f t="shared" si="6"/>
        <v>2.7368747340080879E-4</v>
      </c>
    </row>
    <row r="60" spans="1:18" x14ac:dyDescent="0.25">
      <c r="A60">
        <v>0.29117709891048921</v>
      </c>
      <c r="B60">
        <f t="shared" si="1"/>
        <v>-0.54994922819352421</v>
      </c>
      <c r="C60">
        <f t="shared" si="0"/>
        <v>-0.16498476845805726</v>
      </c>
      <c r="D60" s="29">
        <f t="shared" si="2"/>
        <v>0.33074976111760918</v>
      </c>
      <c r="E60" s="29">
        <f t="shared" si="3"/>
        <v>0.44765828825275134</v>
      </c>
      <c r="F60" s="29">
        <f t="shared" si="4"/>
        <v>0.13652916929710759</v>
      </c>
      <c r="G60" s="29">
        <f t="shared" si="5"/>
        <v>0.54616670414485835</v>
      </c>
      <c r="I60" s="12">
        <v>24</v>
      </c>
      <c r="J60" s="19">
        <f>_xll.ACF('MA(1)'!$D$9:$D$508,1,$I60)</f>
        <v>-5.2760799594028664E-2</v>
      </c>
      <c r="K60" s="19">
        <f>_xll.ACFCI('MA(1)'!$D$9:$D$508,1,$I60,0.05,1)</f>
        <v>0.11272165059261967</v>
      </c>
      <c r="L60" s="19">
        <f>_xll.ACFCI('MA(1)'!$D$9:$D$508,1,$I60,0.05,0)</f>
        <v>-0.11272165059261967</v>
      </c>
      <c r="M60" s="19">
        <f>_xll.PACF('MA(1)'!$D$9:$D$508,1,$I60)</f>
        <v>-3.5343515205864214E-2</v>
      </c>
      <c r="N60" s="19">
        <f>_xll.PACFCI('MA(1)'!$D$9:$D$508,1,$I60,0.05,1)</f>
        <v>8.7652254057658141E-2</v>
      </c>
      <c r="O60" s="19">
        <f>_xll.PACFCI('MA(1)'!$D$9:$D$508,1,$I60,0.05,0)</f>
        <v>-8.7652254057658141E-2</v>
      </c>
      <c r="Q60" s="31">
        <v>0</v>
      </c>
      <c r="R60" s="31">
        <f t="shared" si="6"/>
        <v>-1.9158123138056615E-4</v>
      </c>
    </row>
    <row r="61" spans="1:18" x14ac:dyDescent="0.25">
      <c r="A61">
        <v>0.88677632984405041</v>
      </c>
      <c r="B61">
        <f t="shared" si="1"/>
        <v>1.2095611316268833</v>
      </c>
      <c r="C61">
        <f t="shared" si="0"/>
        <v>0.36286833948806496</v>
      </c>
      <c r="D61" s="29">
        <f t="shared" si="2"/>
        <v>0.74737900156742487</v>
      </c>
      <c r="E61" s="29">
        <f t="shared" si="3"/>
        <v>0.9779385435879886</v>
      </c>
      <c r="F61" s="29">
        <f t="shared" si="4"/>
        <v>0.6622303568030552</v>
      </c>
      <c r="G61" s="29">
        <f t="shared" si="5"/>
        <v>0.54692825958226698</v>
      </c>
    </row>
    <row r="62" spans="1:18" x14ac:dyDescent="0.25">
      <c r="A62">
        <v>0.67595446638386181</v>
      </c>
      <c r="B62">
        <f t="shared" si="1"/>
        <v>0.45641571501977712</v>
      </c>
      <c r="C62">
        <f t="shared" si="0"/>
        <v>0.13692471450593313</v>
      </c>
      <c r="D62" s="29">
        <f t="shared" si="2"/>
        <v>0.8909325521475786</v>
      </c>
      <c r="E62" s="29">
        <f t="shared" si="3"/>
        <v>0.95236497686674271</v>
      </c>
      <c r="F62" s="29">
        <f t="shared" si="4"/>
        <v>0.59976060321524083</v>
      </c>
      <c r="G62" s="29">
        <f t="shared" si="5"/>
        <v>0.85531528857117223</v>
      </c>
    </row>
    <row r="63" spans="1:18" x14ac:dyDescent="0.25">
      <c r="A63">
        <v>0.41215247047334208</v>
      </c>
      <c r="B63">
        <f t="shared" si="1"/>
        <v>-0.22201148724079414</v>
      </c>
      <c r="C63">
        <f t="shared" si="0"/>
        <v>-6.6603446172238234E-2</v>
      </c>
      <c r="D63" s="29">
        <f t="shared" si="2"/>
        <v>0.52924385398191498</v>
      </c>
      <c r="E63" s="29">
        <f t="shared" si="3"/>
        <v>0.84700624687595427</v>
      </c>
      <c r="F63" s="29">
        <f t="shared" si="4"/>
        <v>0.46421092492805349</v>
      </c>
      <c r="G63" s="29">
        <f t="shared" si="5"/>
        <v>0.58405910408154116</v>
      </c>
      <c r="I63" t="s">
        <v>39</v>
      </c>
    </row>
    <row r="64" spans="1:18" ht="15.75" thickBot="1" x14ac:dyDescent="0.3">
      <c r="A64">
        <v>0.89757988219855345</v>
      </c>
      <c r="B64">
        <f t="shared" si="1"/>
        <v>1.2678816008409879</v>
      </c>
      <c r="C64">
        <f t="shared" si="0"/>
        <v>0.38036448025229636</v>
      </c>
      <c r="D64" s="29">
        <f t="shared" si="2"/>
        <v>0.83374206793172956</v>
      </c>
      <c r="E64" s="29">
        <f t="shared" si="3"/>
        <v>1.1018326429685505</v>
      </c>
      <c r="F64" s="29">
        <f t="shared" si="4"/>
        <v>0.76198449958667991</v>
      </c>
      <c r="G64" s="29">
        <f t="shared" si="5"/>
        <v>1.1294723629928052</v>
      </c>
      <c r="I64" s="5" t="s">
        <v>26</v>
      </c>
      <c r="Q64" s="33" t="s">
        <v>44</v>
      </c>
      <c r="R64" s="33"/>
    </row>
    <row r="65" spans="1:18" ht="15.75" thickBot="1" x14ac:dyDescent="0.3">
      <c r="A65">
        <v>0.84310434278389845</v>
      </c>
      <c r="B65">
        <f t="shared" si="1"/>
        <v>1.0072985748776624</v>
      </c>
      <c r="C65">
        <f t="shared" si="0"/>
        <v>0.30218957246329869</v>
      </c>
      <c r="D65" s="29">
        <f t="shared" si="2"/>
        <v>1.0684447086399063</v>
      </c>
      <c r="E65" s="29">
        <f t="shared" si="3"/>
        <v>1.1657304341205514</v>
      </c>
      <c r="F65" s="29">
        <f t="shared" si="4"/>
        <v>0.80153831416404464</v>
      </c>
      <c r="G65" s="29">
        <f t="shared" si="5"/>
        <v>0.8390661501788923</v>
      </c>
      <c r="I65" s="18" t="s">
        <v>27</v>
      </c>
      <c r="J65" s="18" t="s">
        <v>28</v>
      </c>
      <c r="K65" s="18" t="s">
        <v>29</v>
      </c>
      <c r="L65" s="18" t="s">
        <v>30</v>
      </c>
      <c r="M65" s="18" t="s">
        <v>31</v>
      </c>
      <c r="N65" s="18" t="s">
        <v>29</v>
      </c>
      <c r="O65" s="18" t="s">
        <v>30</v>
      </c>
      <c r="Q65" s="32" t="s">
        <v>28</v>
      </c>
      <c r="R65" s="32" t="s">
        <v>31</v>
      </c>
    </row>
    <row r="66" spans="1:18" x14ac:dyDescent="0.25">
      <c r="A66">
        <v>0.84963530381176189</v>
      </c>
      <c r="B66">
        <f t="shared" si="1"/>
        <v>1.0348705015295152</v>
      </c>
      <c r="C66">
        <f t="shared" si="0"/>
        <v>0.31046115045885453</v>
      </c>
      <c r="D66" s="29">
        <f t="shared" si="2"/>
        <v>1.0219938511831637</v>
      </c>
      <c r="E66" s="29">
        <f t="shared" si="3"/>
        <v>1.3137017287914226</v>
      </c>
      <c r="F66" s="29">
        <f t="shared" si="4"/>
        <v>0.91263030697136194</v>
      </c>
      <c r="G66" s="29">
        <f t="shared" si="5"/>
        <v>1.0185979930695608</v>
      </c>
      <c r="I66" s="12">
        <v>1</v>
      </c>
      <c r="J66" s="19">
        <f>_xll.ACF('MA(1)'!$E$9:$E$508,1,$I66)</f>
        <v>0.49525152595773975</v>
      </c>
      <c r="K66" s="19">
        <f>_xll.ACFCI('MA(1)'!$E$9:$E$508,1,$I66,0.05,1)</f>
        <v>8.7652254057658141E-2</v>
      </c>
      <c r="L66" s="19">
        <f>_xll.ACFCI('MA(1)'!$E$9:$E$508,1,$I66,0.05,0)</f>
        <v>-8.7652254057658141E-2</v>
      </c>
      <c r="M66" s="19">
        <f>_xll.PACF('MA(1)'!$E$9:$E$508,1,$I66)</f>
        <v>0.49565053458422842</v>
      </c>
      <c r="N66" s="19">
        <f>_xll.PACFCI('MA(1)'!$E$9:$E$508,1,$I66,0.05,1)</f>
        <v>8.7652254057658141E-2</v>
      </c>
      <c r="O66" s="19">
        <f>_xll.PACFCI('MA(1)'!$E$9:$E$508,1,$I66,0.05,0)</f>
        <v>-8.7652254057658141E-2</v>
      </c>
      <c r="Q66" s="31">
        <f>$E$3</f>
        <v>0.5</v>
      </c>
      <c r="R66" s="30">
        <v>0.5</v>
      </c>
    </row>
    <row r="67" spans="1:18" x14ac:dyDescent="0.25">
      <c r="A67">
        <v>0.65553758354441971</v>
      </c>
      <c r="B67">
        <f t="shared" si="1"/>
        <v>0.40031457675145615</v>
      </c>
      <c r="C67">
        <f t="shared" si="0"/>
        <v>0.12009437302543684</v>
      </c>
      <c r="D67" s="29">
        <f t="shared" si="2"/>
        <v>0.83741717834663498</v>
      </c>
      <c r="E67" s="29">
        <f t="shared" si="3"/>
        <v>1.0962007772401836</v>
      </c>
      <c r="F67" s="29">
        <f t="shared" si="4"/>
        <v>0.70211968839946715</v>
      </c>
      <c r="G67" s="29">
        <f t="shared" si="5"/>
        <v>1.081648292427221</v>
      </c>
      <c r="I67" s="12">
        <v>2</v>
      </c>
      <c r="J67" s="19">
        <f>_xll.ACF('MA(1)'!$E$9:$E$508,1,$I67)</f>
        <v>0.294313138074423</v>
      </c>
      <c r="K67" s="19">
        <f>_xll.ACFCI('MA(1)'!$E$9:$E$508,1,$I67,0.05,1)</f>
        <v>8.7652254057658141E-2</v>
      </c>
      <c r="L67" s="19">
        <f>_xll.ACFCI('MA(1)'!$E$9:$E$508,1,$I67,0.05,0)</f>
        <v>-8.7652254057658141E-2</v>
      </c>
      <c r="M67" s="19">
        <f>_xll.PACF('MA(1)'!$E$9:$E$508,1,$I67)</f>
        <v>6.5922101960828511E-2</v>
      </c>
      <c r="N67" s="19">
        <f>_xll.PACFCI('MA(1)'!$E$9:$E$508,1,$I67,0.05,1)</f>
        <v>8.7652254057658141E-2</v>
      </c>
      <c r="O67" s="19">
        <f>_xll.PACFCI('MA(1)'!$E$9:$E$508,1,$I67,0.05,0)</f>
        <v>-8.7652254057658141E-2</v>
      </c>
      <c r="Q67" s="31">
        <f>$E$4</f>
        <v>0.4</v>
      </c>
      <c r="R67" s="30">
        <v>0.65</v>
      </c>
    </row>
    <row r="68" spans="1:18" x14ac:dyDescent="0.25">
      <c r="A68">
        <v>0.19638660847804193</v>
      </c>
      <c r="B68">
        <f t="shared" si="1"/>
        <v>-0.85459893580726676</v>
      </c>
      <c r="C68">
        <f t="shared" si="0"/>
        <v>-0.25637968074218004</v>
      </c>
      <c r="D68" s="29">
        <f t="shared" si="2"/>
        <v>0.32768638037562575</v>
      </c>
      <c r="E68" s="29">
        <f t="shared" si="3"/>
        <v>0.6278519659540801</v>
      </c>
      <c r="F68" s="29">
        <f t="shared" si="4"/>
        <v>0.25198039705714992</v>
      </c>
      <c r="G68" s="29">
        <f t="shared" si="5"/>
        <v>0.35854555481325145</v>
      </c>
      <c r="I68" s="12">
        <v>3</v>
      </c>
      <c r="J68" s="19">
        <f>_xll.ACF('MA(1)'!$E$9:$E$508,1,$I68)</f>
        <v>-2.9041361868875588E-2</v>
      </c>
      <c r="K68" s="19">
        <f>_xll.ACFCI('MA(1)'!$E$9:$E$508,1,$I68,0.05,1)</f>
        <v>0.10701289016303814</v>
      </c>
      <c r="L68" s="19">
        <f>_xll.ACFCI('MA(1)'!$E$9:$E$508,1,$I68,0.05,0)</f>
        <v>-0.10701289016303814</v>
      </c>
      <c r="M68" s="19">
        <f>_xll.PACF('MA(1)'!$E$9:$E$508,1,$I68)</f>
        <v>-0.2645692849842125</v>
      </c>
      <c r="N68" s="19">
        <f>_xll.PACFCI('MA(1)'!$E$9:$E$508,1,$I68,0.05,1)</f>
        <v>8.7652254057658141E-2</v>
      </c>
      <c r="O68" s="19">
        <f>_xll.PACFCI('MA(1)'!$E$9:$E$508,1,$I68,0.05,0)</f>
        <v>-8.7652254057658141E-2</v>
      </c>
      <c r="Q68" s="31">
        <v>0</v>
      </c>
      <c r="R68" s="30">
        <v>-0.52500000000000002</v>
      </c>
    </row>
    <row r="69" spans="1:18" x14ac:dyDescent="0.25">
      <c r="A69">
        <v>0.89306314279610588</v>
      </c>
      <c r="B69">
        <f t="shared" si="1"/>
        <v>1.2429840410023636</v>
      </c>
      <c r="C69">
        <f t="shared" si="0"/>
        <v>0.37289521230070904</v>
      </c>
      <c r="D69" s="29">
        <f t="shared" si="2"/>
        <v>0.69342943578118299</v>
      </c>
      <c r="E69" s="29">
        <f t="shared" si="3"/>
        <v>0.99274312113979368</v>
      </c>
      <c r="F69" s="29">
        <f t="shared" si="4"/>
        <v>0.67355563536296692</v>
      </c>
      <c r="G69" s="29">
        <f t="shared" si="5"/>
        <v>0.76583279509168611</v>
      </c>
      <c r="I69" s="12">
        <v>4</v>
      </c>
      <c r="J69" s="19">
        <f>_xll.ACF('MA(1)'!$E$9:$E$508,1,$I69)</f>
        <v>-8.2823947814922597E-2</v>
      </c>
      <c r="K69" s="19">
        <f>_xll.ACFCI('MA(1)'!$E$9:$E$508,1,$I69,0.05,1)</f>
        <v>0.11306082762636677</v>
      </c>
      <c r="L69" s="19">
        <f>_xll.ACFCI('MA(1)'!$E$9:$E$508,1,$I69,0.05,0)</f>
        <v>-0.11306082762636677</v>
      </c>
      <c r="M69" s="19">
        <f>_xll.PACF('MA(1)'!$E$9:$E$508,1,$I69)</f>
        <v>8.3224359244219517E-3</v>
      </c>
      <c r="N69" s="19">
        <f>_xll.PACFCI('MA(1)'!$E$9:$E$508,1,$I69,0.05,1)</f>
        <v>8.7652254057658141E-2</v>
      </c>
      <c r="O69" s="19">
        <f>_xll.PACFCI('MA(1)'!$E$9:$E$508,1,$I69,0.05,0)</f>
        <v>-8.7652254057658141E-2</v>
      </c>
      <c r="Q69" s="31">
        <v>0</v>
      </c>
      <c r="R69" s="30">
        <v>2.5000000000000001E-3</v>
      </c>
    </row>
    <row r="70" spans="1:18" x14ac:dyDescent="0.25">
      <c r="A70">
        <v>0.76100955229346601</v>
      </c>
      <c r="B70">
        <f t="shared" si="1"/>
        <v>0.70955377161087618</v>
      </c>
      <c r="C70">
        <f t="shared" si="0"/>
        <v>0.21286613148326286</v>
      </c>
      <c r="D70" s="29">
        <f t="shared" si="2"/>
        <v>0.97389278009375913</v>
      </c>
      <c r="E70" s="29">
        <f t="shared" si="3"/>
        <v>0.99676186533674527</v>
      </c>
      <c r="F70" s="29">
        <f t="shared" si="4"/>
        <v>0.65229429563239139</v>
      </c>
      <c r="G70" s="29">
        <f t="shared" si="5"/>
        <v>0.6895690393174928</v>
      </c>
      <c r="I70" s="12">
        <v>5</v>
      </c>
      <c r="J70" s="19">
        <f>_xll.ACF('MA(1)'!$E$9:$E$508,1,$I70)</f>
        <v>-0.10419982865870861</v>
      </c>
      <c r="K70" s="19">
        <f>_xll.ACFCI('MA(1)'!$E$9:$E$508,1,$I70,0.05,1)</f>
        <v>0.11311812542550505</v>
      </c>
      <c r="L70" s="19">
        <f>_xll.ACFCI('MA(1)'!$E$9:$E$508,1,$I70,0.05,0)</f>
        <v>-0.11311812542550505</v>
      </c>
      <c r="M70" s="19">
        <f>_xll.PACF('MA(1)'!$E$9:$E$508,1,$I70)</f>
        <v>1.7987351656095767E-2</v>
      </c>
      <c r="N70" s="19">
        <f>_xll.PACFCI('MA(1)'!$E$9:$E$508,1,$I70,0.05,1)</f>
        <v>8.7652254057658141E-2</v>
      </c>
      <c r="O70" s="19">
        <f>_xll.PACFCI('MA(1)'!$E$9:$E$508,1,$I70,0.05,0)</f>
        <v>-8.7652254057658141E-2</v>
      </c>
      <c r="Q70" s="31">
        <v>0</v>
      </c>
    </row>
    <row r="71" spans="1:18" x14ac:dyDescent="0.25">
      <c r="A71">
        <v>3.671376689962462E-2</v>
      </c>
      <c r="B71">
        <f t="shared" si="1"/>
        <v>-1.790164104484254</v>
      </c>
      <c r="C71">
        <f t="shared" si="0"/>
        <v>-0.53704923134527616</v>
      </c>
      <c r="D71" s="29">
        <f t="shared" si="2"/>
        <v>0.11195706069300781</v>
      </c>
      <c r="E71" s="29">
        <f t="shared" si="3"/>
        <v>0.41854191931663887</v>
      </c>
      <c r="F71" s="29">
        <f t="shared" si="4"/>
        <v>2.7149768389740619E-2</v>
      </c>
      <c r="G71" s="29">
        <f t="shared" si="5"/>
        <v>5.5942860507048477E-2</v>
      </c>
      <c r="I71" s="12">
        <v>6</v>
      </c>
      <c r="J71" s="19">
        <f>_xll.ACF('MA(1)'!$E$9:$E$508,1,$I71)</f>
        <v>-8.8776992438572247E-2</v>
      </c>
      <c r="K71" s="19">
        <f>_xll.ACFCI('MA(1)'!$E$9:$E$508,1,$I71,0.05,1)</f>
        <v>0.11358308392513455</v>
      </c>
      <c r="L71" s="19">
        <f>_xll.ACFCI('MA(1)'!$E$9:$E$508,1,$I71,0.05,0)</f>
        <v>-0.11358308392513455</v>
      </c>
      <c r="M71" s="19">
        <f>_xll.PACF('MA(1)'!$E$9:$E$508,1,$I71)</f>
        <v>-5.6010017450497128E-2</v>
      </c>
      <c r="N71" s="19">
        <f>_xll.PACFCI('MA(1)'!$E$9:$E$508,1,$I71,0.05,1)</f>
        <v>8.7652254057658141E-2</v>
      </c>
      <c r="O71" s="19">
        <f>_xll.PACFCI('MA(1)'!$E$9:$E$508,1,$I71,0.05,0)</f>
        <v>-8.7652254057658141E-2</v>
      </c>
      <c r="Q71" s="31">
        <v>0</v>
      </c>
    </row>
    <row r="72" spans="1:18" x14ac:dyDescent="0.25">
      <c r="A72">
        <v>0.81038850062562939</v>
      </c>
      <c r="B72">
        <f t="shared" si="1"/>
        <v>0.8793288479253244</v>
      </c>
      <c r="C72">
        <f t="shared" si="0"/>
        <v>0.26379865437759731</v>
      </c>
      <c r="D72" s="29">
        <f t="shared" si="2"/>
        <v>0.38786419243590403</v>
      </c>
      <c r="E72" s="29">
        <f t="shared" si="3"/>
        <v>0.7804204912982643</v>
      </c>
      <c r="F72" s="29">
        <f t="shared" si="4"/>
        <v>0.4800227847359646</v>
      </c>
      <c r="G72" s="29">
        <f t="shared" si="5"/>
        <v>0.85776841658963798</v>
      </c>
      <c r="I72" s="12">
        <v>7</v>
      </c>
      <c r="J72" s="19">
        <f>_xll.ACF('MA(1)'!$E$9:$E$508,1,$I72)</f>
        <v>-7.9789162717255391E-2</v>
      </c>
      <c r="K72" s="19">
        <f>_xll.ACFCI('MA(1)'!$E$9:$E$508,1,$I72,0.05,1)</f>
        <v>0.11431514822222094</v>
      </c>
      <c r="L72" s="19">
        <f>_xll.ACFCI('MA(1)'!$E$9:$E$508,1,$I72,0.05,0)</f>
        <v>-0.11431514822222094</v>
      </c>
      <c r="M72" s="19">
        <f>_xll.PACF('MA(1)'!$E$9:$E$508,1,$I72)</f>
        <v>-3.7638648288942617E-2</v>
      </c>
      <c r="N72" s="19">
        <f>_xll.PACFCI('MA(1)'!$E$9:$E$508,1,$I72,0.05,1)</f>
        <v>8.7652254057658141E-2</v>
      </c>
      <c r="O72" s="19">
        <f>_xll.PACFCI('MA(1)'!$E$9:$E$508,1,$I72,0.05,0)</f>
        <v>-8.7652254057658141E-2</v>
      </c>
      <c r="Q72" s="31">
        <v>0</v>
      </c>
    </row>
    <row r="73" spans="1:18" x14ac:dyDescent="0.25">
      <c r="A73">
        <v>0.46772667622913294</v>
      </c>
      <c r="B73">
        <f t="shared" si="1"/>
        <v>-8.098566533929652E-2</v>
      </c>
      <c r="C73">
        <f t="shared" ref="C73:C136" si="7">B73*$B$2</f>
        <v>-2.4295699601788956E-2</v>
      </c>
      <c r="D73" s="29">
        <f t="shared" si="2"/>
        <v>0.66036335846252925</v>
      </c>
      <c r="E73" s="29">
        <f t="shared" si="3"/>
        <v>0.59278393504889926</v>
      </c>
      <c r="F73" s="29">
        <f t="shared" si="4"/>
        <v>0.28729297619716609</v>
      </c>
      <c r="G73" s="29">
        <f t="shared" si="5"/>
        <v>0.29148278149184981</v>
      </c>
      <c r="I73" s="12">
        <v>8</v>
      </c>
      <c r="J73" s="19">
        <f>_xll.ACF('MA(1)'!$E$9:$E$508,1,$I73)</f>
        <v>3.3883614927157565E-2</v>
      </c>
      <c r="K73" s="19">
        <f>_xll.ACFCI('MA(1)'!$E$9:$E$508,1,$I73,0.05,1)</f>
        <v>0.11484361848346449</v>
      </c>
      <c r="L73" s="19">
        <f>_xll.ACFCI('MA(1)'!$E$9:$E$508,1,$I73,0.05,0)</f>
        <v>-0.11484361848346449</v>
      </c>
      <c r="M73" s="19">
        <f>_xll.PACF('MA(1)'!$E$9:$E$508,1,$I73)</f>
        <v>0.1245899546385941</v>
      </c>
      <c r="N73" s="19">
        <f>_xll.PACFCI('MA(1)'!$E$9:$E$508,1,$I73,0.05,1)</f>
        <v>8.7652254057658141E-2</v>
      </c>
      <c r="O73" s="19">
        <f>_xll.PACFCI('MA(1)'!$E$9:$E$508,1,$I73,0.05,0)</f>
        <v>-8.7652254057658141E-2</v>
      </c>
      <c r="Q73" s="31">
        <v>0</v>
      </c>
    </row>
    <row r="74" spans="1:18" x14ac:dyDescent="0.25">
      <c r="A74">
        <v>0.71864986114078189</v>
      </c>
      <c r="B74">
        <f t="shared" ref="B74:B137" si="8">_xlfn.NORM.S.INV(A74)</f>
        <v>0.57883534773171075</v>
      </c>
      <c r="C74">
        <f t="shared" si="7"/>
        <v>0.17365060431951321</v>
      </c>
      <c r="D74" s="29">
        <f t="shared" ref="D74:D137" si="9">$D$1+$D$3*C73+C74</f>
        <v>0.65664361459826093</v>
      </c>
      <c r="E74" s="29">
        <f t="shared" si="3"/>
        <v>0.96702221626965756</v>
      </c>
      <c r="F74" s="29">
        <f t="shared" si="4"/>
        <v>0.61025590424357568</v>
      </c>
      <c r="G74" s="29">
        <f t="shared" si="5"/>
        <v>0.44576945798991569</v>
      </c>
      <c r="I74" s="12">
        <v>9</v>
      </c>
      <c r="J74" s="19">
        <f>_xll.ACF('MA(1)'!$E$9:$E$508,1,$I74)</f>
        <v>8.9551580217673982E-2</v>
      </c>
      <c r="K74" s="19">
        <f>_xll.ACFCI('MA(1)'!$E$9:$E$508,1,$I74,0.05,1)</f>
        <v>0.11526873116626057</v>
      </c>
      <c r="L74" s="19">
        <f>_xll.ACFCI('MA(1)'!$E$9:$E$508,1,$I74,0.05,0)</f>
        <v>-0.11526873116626057</v>
      </c>
      <c r="M74" s="19">
        <f>_xll.PACF('MA(1)'!$E$9:$E$508,1,$I74)</f>
        <v>5.017626790363109E-2</v>
      </c>
      <c r="N74" s="19">
        <f>_xll.PACFCI('MA(1)'!$E$9:$E$508,1,$I74,0.05,1)</f>
        <v>8.7652254057658141E-2</v>
      </c>
      <c r="O74" s="19">
        <f>_xll.PACFCI('MA(1)'!$E$9:$E$508,1,$I74,0.05,0)</f>
        <v>-8.7652254057658141E-2</v>
      </c>
      <c r="Q74" s="31">
        <v>0</v>
      </c>
    </row>
    <row r="75" spans="1:18" x14ac:dyDescent="0.25">
      <c r="A75">
        <v>0.32383190404980622</v>
      </c>
      <c r="B75">
        <f t="shared" si="8"/>
        <v>-0.45701006919391135</v>
      </c>
      <c r="C75">
        <f t="shared" si="7"/>
        <v>-0.13710302075817341</v>
      </c>
      <c r="D75" s="29">
        <f t="shared" si="9"/>
        <v>0.48445240226548592</v>
      </c>
      <c r="E75" s="29">
        <f t="shared" si="3"/>
        <v>0.64000400156086756</v>
      </c>
      <c r="F75" s="29">
        <f t="shared" si="4"/>
        <v>0.2922524945405941</v>
      </c>
      <c r="G75" s="29">
        <f t="shared" si="5"/>
        <v>0.81404807898454468</v>
      </c>
      <c r="I75" s="12">
        <v>10</v>
      </c>
      <c r="J75" s="19">
        <f>_xll.ACF('MA(1)'!$E$9:$E$508,1,$I75)</f>
        <v>0.16002836076771262</v>
      </c>
      <c r="K75" s="19">
        <f>_xll.ACFCI('MA(1)'!$E$9:$E$508,1,$I75,0.05,1)</f>
        <v>0.11534522916159926</v>
      </c>
      <c r="L75" s="19">
        <f>_xll.ACFCI('MA(1)'!$E$9:$E$508,1,$I75,0.05,0)</f>
        <v>-0.11534522916159926</v>
      </c>
      <c r="M75" s="19">
        <f>_xll.PACF('MA(1)'!$E$9:$E$508,1,$I75)</f>
        <v>5.0270523713905536E-2</v>
      </c>
      <c r="N75" s="19">
        <f>_xll.PACFCI('MA(1)'!$E$9:$E$508,1,$I75,0.05,1)</f>
        <v>8.7652254057658141E-2</v>
      </c>
      <c r="O75" s="19">
        <f>_xll.PACFCI('MA(1)'!$E$9:$E$508,1,$I75,0.05,0)</f>
        <v>-8.7652254057658141E-2</v>
      </c>
      <c r="Q75" s="31">
        <v>0</v>
      </c>
    </row>
    <row r="76" spans="1:18" x14ac:dyDescent="0.25">
      <c r="A76">
        <v>0.8537858211004975</v>
      </c>
      <c r="B76">
        <f t="shared" si="8"/>
        <v>1.0528093959017533</v>
      </c>
      <c r="C76">
        <f t="shared" si="7"/>
        <v>0.31584281877052595</v>
      </c>
      <c r="D76" s="29">
        <f t="shared" si="9"/>
        <v>0.71987070423980448</v>
      </c>
      <c r="E76" s="29">
        <f t="shared" ref="E76:E139" si="10">$E$1+C76+$E$3*C75+$E$4*C74</f>
        <v>1.0167515501192446</v>
      </c>
      <c r="F76" s="29">
        <f t="shared" si="4"/>
        <v>0.68028077521460961</v>
      </c>
      <c r="G76" s="29">
        <f t="shared" si="5"/>
        <v>0.67513394308973029</v>
      </c>
    </row>
    <row r="77" spans="1:18" x14ac:dyDescent="0.25">
      <c r="A77">
        <v>0.46903897213660084</v>
      </c>
      <c r="B77">
        <f t="shared" si="8"/>
        <v>-7.7685857389056118E-2</v>
      </c>
      <c r="C77">
        <f t="shared" si="7"/>
        <v>-2.3305757216716835E-2</v>
      </c>
      <c r="D77" s="29">
        <f t="shared" si="9"/>
        <v>0.69778421592265139</v>
      </c>
      <c r="E77" s="29">
        <f t="shared" si="10"/>
        <v>0.77977444386527683</v>
      </c>
      <c r="F77" s="29">
        <f t="shared" ref="F77:F140" si="11">C77+$F$1+$F$3*C76+$F$4*C75+$F$5*$C$9</f>
        <v>0.42908444751554053</v>
      </c>
      <c r="G77" s="29">
        <f t="shared" si="5"/>
        <v>0.66138253539397651</v>
      </c>
    </row>
    <row r="78" spans="1:18" x14ac:dyDescent="0.25">
      <c r="A78">
        <v>0.78298287911618392</v>
      </c>
      <c r="B78">
        <f t="shared" si="8"/>
        <v>0.78230688465875586</v>
      </c>
      <c r="C78">
        <f t="shared" si="7"/>
        <v>0.23469206539762674</v>
      </c>
      <c r="D78" s="29">
        <f t="shared" si="9"/>
        <v>0.71837803534592493</v>
      </c>
      <c r="E78" s="29">
        <f t="shared" si="10"/>
        <v>1.0493763142974788</v>
      </c>
      <c r="F78" s="29">
        <f t="shared" si="11"/>
        <v>0.68730659159359675</v>
      </c>
      <c r="G78" s="29">
        <f t="shared" ref="G78:G141" si="12">C78+$G$1+$G$3*C77+$G$4*C76+$G$5*$C75+$G$6*$C74</f>
        <v>0.70770980383445281</v>
      </c>
    </row>
    <row r="79" spans="1:18" x14ac:dyDescent="0.25">
      <c r="A79">
        <v>0.53721732230597863</v>
      </c>
      <c r="B79">
        <f t="shared" si="8"/>
        <v>9.3425723625829696E-2</v>
      </c>
      <c r="C79">
        <f t="shared" si="7"/>
        <v>2.8027717087748909E-2</v>
      </c>
      <c r="D79" s="29">
        <f t="shared" si="9"/>
        <v>0.69231216286608754</v>
      </c>
      <c r="E79" s="29">
        <f t="shared" si="10"/>
        <v>0.83605144689987543</v>
      </c>
      <c r="F79" s="29">
        <f t="shared" si="11"/>
        <v>0.48209679953328344</v>
      </c>
      <c r="G79" s="29">
        <f t="shared" si="12"/>
        <v>0.83094008478717252</v>
      </c>
    </row>
    <row r="80" spans="1:18" x14ac:dyDescent="0.25">
      <c r="A80">
        <v>0.16049684133426922</v>
      </c>
      <c r="B80">
        <f t="shared" si="8"/>
        <v>-0.99241795740815875</v>
      </c>
      <c r="C80">
        <f t="shared" si="7"/>
        <v>-0.29772538722244762</v>
      </c>
      <c r="D80" s="29">
        <f t="shared" si="9"/>
        <v>0.22189401473897657</v>
      </c>
      <c r="E80" s="29">
        <f t="shared" si="10"/>
        <v>0.51016529748047745</v>
      </c>
      <c r="F80" s="29">
        <f t="shared" si="11"/>
        <v>0.15107730268343886</v>
      </c>
      <c r="G80" s="29">
        <f t="shared" si="12"/>
        <v>0.14292158520852785</v>
      </c>
    </row>
    <row r="81" spans="1:18" x14ac:dyDescent="0.25">
      <c r="A81">
        <v>0.21021149327066865</v>
      </c>
      <c r="B81">
        <f t="shared" si="8"/>
        <v>-0.80568762524618565</v>
      </c>
      <c r="C81">
        <f t="shared" si="7"/>
        <v>-0.24170628757385568</v>
      </c>
      <c r="D81" s="29">
        <f t="shared" si="9"/>
        <v>4.9885941370431036E-2</v>
      </c>
      <c r="E81" s="29">
        <f t="shared" si="10"/>
        <v>0.32064210565001999</v>
      </c>
      <c r="F81" s="29">
        <f t="shared" si="11"/>
        <v>1.479585611498882E-2</v>
      </c>
      <c r="G81" s="29">
        <f t="shared" si="12"/>
        <v>0.22617181041742918</v>
      </c>
    </row>
    <row r="82" spans="1:18" x14ac:dyDescent="0.25">
      <c r="A82">
        <v>6.9612720114749602E-2</v>
      </c>
      <c r="B82">
        <f t="shared" si="8"/>
        <v>-1.4786815701965423</v>
      </c>
      <c r="C82">
        <f t="shared" si="7"/>
        <v>-0.44360447105896267</v>
      </c>
      <c r="D82" s="29">
        <f t="shared" si="9"/>
        <v>-0.11279887236066161</v>
      </c>
      <c r="E82" s="29">
        <f t="shared" si="10"/>
        <v>1.6452230265130374E-2</v>
      </c>
      <c r="F82" s="29">
        <f t="shared" si="11"/>
        <v>-0.26242061880374035</v>
      </c>
      <c r="G82" s="29">
        <f t="shared" si="12"/>
        <v>-0.28968271559858338</v>
      </c>
    </row>
    <row r="83" spans="1:18" x14ac:dyDescent="0.25">
      <c r="A83">
        <v>0.66451002533036285</v>
      </c>
      <c r="B83">
        <f t="shared" si="8"/>
        <v>0.42480346802181679</v>
      </c>
      <c r="C83">
        <f t="shared" si="7"/>
        <v>0.12744104040654503</v>
      </c>
      <c r="D83" s="29">
        <f t="shared" si="9"/>
        <v>0.3169179106652712</v>
      </c>
      <c r="E83" s="29">
        <f t="shared" si="10"/>
        <v>0.50895628984752139</v>
      </c>
      <c r="F83" s="29">
        <f t="shared" si="11"/>
        <v>0.24467134916230218</v>
      </c>
      <c r="G83" s="29">
        <f t="shared" si="12"/>
        <v>0.17585227641466791</v>
      </c>
    </row>
    <row r="84" spans="1:18" x14ac:dyDescent="0.25">
      <c r="A84">
        <v>0.26422925504318368</v>
      </c>
      <c r="B84">
        <f t="shared" si="8"/>
        <v>-0.63036086393419433</v>
      </c>
      <c r="C84">
        <f t="shared" si="7"/>
        <v>-0.18910825918025828</v>
      </c>
      <c r="D84" s="29">
        <f t="shared" si="9"/>
        <v>0.40010046910432318</v>
      </c>
      <c r="E84" s="29">
        <f t="shared" si="10"/>
        <v>0.39717047259942917</v>
      </c>
      <c r="F84" s="29">
        <f t="shared" si="11"/>
        <v>9.5970799116169819E-2</v>
      </c>
      <c r="G84" s="29">
        <f t="shared" si="12"/>
        <v>0.24935065118111066</v>
      </c>
      <c r="I84" t="s">
        <v>42</v>
      </c>
    </row>
    <row r="85" spans="1:18" ht="15.75" thickBot="1" x14ac:dyDescent="0.3">
      <c r="A85">
        <v>0.10034485915707878</v>
      </c>
      <c r="B85">
        <f t="shared" si="8"/>
        <v>-1.2795890062707842</v>
      </c>
      <c r="C85">
        <f t="shared" si="7"/>
        <v>-0.38387670188123524</v>
      </c>
      <c r="D85" s="29">
        <f t="shared" si="9"/>
        <v>-1.6252483307416021E-2</v>
      </c>
      <c r="E85" s="29">
        <f t="shared" si="10"/>
        <v>0.27254558469125356</v>
      </c>
      <c r="F85" s="29">
        <f t="shared" si="11"/>
        <v>-5.4103709979876125E-2</v>
      </c>
      <c r="G85" s="29">
        <f t="shared" si="12"/>
        <v>1.59569400545964E-2</v>
      </c>
      <c r="I85" s="5" t="s">
        <v>26</v>
      </c>
      <c r="Q85" s="33" t="s">
        <v>44</v>
      </c>
      <c r="R85" s="33"/>
    </row>
    <row r="86" spans="1:18" ht="15.75" thickBot="1" x14ac:dyDescent="0.3">
      <c r="A86">
        <v>0.82030701620532853</v>
      </c>
      <c r="B86">
        <f t="shared" si="8"/>
        <v>0.91653574630531642</v>
      </c>
      <c r="C86">
        <f t="shared" si="7"/>
        <v>0.27496072389159493</v>
      </c>
      <c r="D86" s="29">
        <f t="shared" si="9"/>
        <v>0.50624703257473036</v>
      </c>
      <c r="E86" s="29">
        <f t="shared" si="10"/>
        <v>0.70737906927887395</v>
      </c>
      <c r="F86" s="29">
        <f t="shared" si="11"/>
        <v>0.43186154883652228</v>
      </c>
      <c r="G86" s="29">
        <f t="shared" si="12"/>
        <v>0.78015772097097336</v>
      </c>
      <c r="I86" s="18" t="s">
        <v>27</v>
      </c>
      <c r="J86" s="18" t="s">
        <v>28</v>
      </c>
      <c r="K86" s="18" t="s">
        <v>29</v>
      </c>
      <c r="L86" s="18" t="s">
        <v>30</v>
      </c>
      <c r="M86" s="18" t="s">
        <v>31</v>
      </c>
      <c r="N86" s="18" t="s">
        <v>29</v>
      </c>
      <c r="O86" s="18" t="s">
        <v>30</v>
      </c>
      <c r="Q86" s="32" t="s">
        <v>28</v>
      </c>
      <c r="R86" s="32" t="s">
        <v>31</v>
      </c>
    </row>
    <row r="87" spans="1:18" x14ac:dyDescent="0.25">
      <c r="A87">
        <v>7.2817163609729299E-2</v>
      </c>
      <c r="B87">
        <f t="shared" si="8"/>
        <v>-1.4551261995286353</v>
      </c>
      <c r="C87">
        <f t="shared" si="7"/>
        <v>-0.43653785985859056</v>
      </c>
      <c r="D87" s="29">
        <f t="shared" si="9"/>
        <v>0.25593464686552586</v>
      </c>
      <c r="E87" s="29">
        <f t="shared" si="10"/>
        <v>0.24739182133471271</v>
      </c>
      <c r="F87" s="29">
        <f t="shared" si="11"/>
        <v>-7.4532597414824237E-2</v>
      </c>
      <c r="G87" s="29">
        <f t="shared" si="12"/>
        <v>-9.1972002540663039E-2</v>
      </c>
      <c r="I87" s="12">
        <v>1</v>
      </c>
      <c r="J87" s="19">
        <f>_xll.ACF('MA(1)'!$F$9:$F$508,1,$I87)</f>
        <v>0.41289196031887043</v>
      </c>
      <c r="K87" s="19">
        <f>_xll.ACFCI('MA(1)'!$F$9:$F$508,1,$I87,0.05,1)</f>
        <v>8.7652254057658141E-2</v>
      </c>
      <c r="L87" s="19">
        <f>_xll.ACFCI('MA(1)'!$F$9:$F$508,1,$I87,0.05,0)</f>
        <v>-8.7652254057658141E-2</v>
      </c>
      <c r="M87" s="19">
        <f>_xll.PACF('MA(1)'!$F$9:$F$508,1,$I87)</f>
        <v>0.41307632342354994</v>
      </c>
      <c r="N87" s="19">
        <f>_xll.PACFCI('MA(1)'!$F$9:$F$508,1,$I87,0.05,1)</f>
        <v>8.7652254057658141E-2</v>
      </c>
      <c r="O87" s="19">
        <f>_xll.PACFCI('MA(1)'!$F$9:$F$508,1,$I87,0.05,0)</f>
        <v>-8.7652254057658141E-2</v>
      </c>
      <c r="Q87" s="31">
        <f>$F$3</f>
        <v>0.4</v>
      </c>
    </row>
    <row r="88" spans="1:18" x14ac:dyDescent="0.25">
      <c r="A88">
        <v>0.28678243354594563</v>
      </c>
      <c r="B88">
        <f t="shared" si="8"/>
        <v>-0.56280912343464984</v>
      </c>
      <c r="C88">
        <f t="shared" si="7"/>
        <v>-0.16884273703039496</v>
      </c>
      <c r="D88" s="29">
        <f t="shared" si="9"/>
        <v>2.5580761068591668E-2</v>
      </c>
      <c r="E88" s="29">
        <f t="shared" si="10"/>
        <v>0.42287262259694769</v>
      </c>
      <c r="F88" s="29">
        <f t="shared" si="11"/>
        <v>0.10621431964514616</v>
      </c>
      <c r="G88" s="29">
        <f t="shared" si="12"/>
        <v>0.16387607143458272</v>
      </c>
      <c r="I88" s="12">
        <v>2</v>
      </c>
      <c r="J88" s="19">
        <f>_xll.ACF('MA(1)'!$F$9:$F$508,1,$I88)</f>
        <v>0.25671779091490271</v>
      </c>
      <c r="K88" s="19">
        <f>_xll.ACFCI('MA(1)'!$F$9:$F$508,1,$I88,0.05,1)</f>
        <v>8.7652254057658141E-2</v>
      </c>
      <c r="L88" s="19">
        <f>_xll.ACFCI('MA(1)'!$F$9:$F$508,1,$I88,0.05,0)</f>
        <v>-8.7652254057658141E-2</v>
      </c>
      <c r="M88" s="19">
        <f>_xll.PACF('MA(1)'!$F$9:$F$508,1,$I88)</f>
        <v>0.1042093113965962</v>
      </c>
      <c r="N88" s="19">
        <f>_xll.PACFCI('MA(1)'!$F$9:$F$508,1,$I88,0.05,1)</f>
        <v>8.7652254057658141E-2</v>
      </c>
      <c r="O88" s="19">
        <f>_xll.PACFCI('MA(1)'!$F$9:$F$508,1,$I88,0.05,0)</f>
        <v>-8.7652254057658141E-2</v>
      </c>
      <c r="Q88" s="31">
        <f>$F$4</f>
        <v>0.3</v>
      </c>
    </row>
    <row r="89" spans="1:18" x14ac:dyDescent="0.25">
      <c r="A89">
        <v>0.60478530228583638</v>
      </c>
      <c r="B89">
        <f t="shared" si="8"/>
        <v>0.26575306103679064</v>
      </c>
      <c r="C89">
        <f t="shared" si="7"/>
        <v>7.9725918311037189E-2</v>
      </c>
      <c r="D89" s="29">
        <f t="shared" si="9"/>
        <v>0.46153600238976072</v>
      </c>
      <c r="E89" s="29">
        <f t="shared" si="10"/>
        <v>0.52068940585240342</v>
      </c>
      <c r="F89" s="29">
        <f t="shared" si="11"/>
        <v>0.24841144899280096</v>
      </c>
      <c r="G89" s="29">
        <f t="shared" si="12"/>
        <v>0.62261204634965894</v>
      </c>
      <c r="I89" s="12">
        <v>3</v>
      </c>
      <c r="J89" s="19">
        <f>_xll.ACF('MA(1)'!$F$9:$F$508,1,$I89)</f>
        <v>-2.3424060324780262E-2</v>
      </c>
      <c r="K89" s="19">
        <f>_xll.ACFCI('MA(1)'!$F$9:$F$508,1,$I89,0.05,1)</f>
        <v>0.10150114147151765</v>
      </c>
      <c r="L89" s="19">
        <f>_xll.ACFCI('MA(1)'!$F$9:$F$508,1,$I89,0.05,0)</f>
        <v>-0.10150114147151765</v>
      </c>
      <c r="M89" s="19">
        <f>_xll.PACF('MA(1)'!$F$9:$F$508,1,$I89)</f>
        <v>-0.19807761173527516</v>
      </c>
      <c r="N89" s="19">
        <f>_xll.PACFCI('MA(1)'!$F$9:$F$508,1,$I89,0.05,1)</f>
        <v>8.7652254057658141E-2</v>
      </c>
      <c r="O89" s="19">
        <f>_xll.PACFCI('MA(1)'!$F$9:$F$508,1,$I89,0.05,0)</f>
        <v>-8.7652254057658141E-2</v>
      </c>
      <c r="Q89" s="31">
        <f>$F$5</f>
        <v>0.2</v>
      </c>
    </row>
    <row r="90" spans="1:18" x14ac:dyDescent="0.25">
      <c r="A90">
        <v>0.64760277108066044</v>
      </c>
      <c r="B90">
        <f t="shared" si="8"/>
        <v>0.37885646027304337</v>
      </c>
      <c r="C90">
        <f t="shared" si="7"/>
        <v>0.113656938081913</v>
      </c>
      <c r="D90" s="29">
        <f t="shared" si="9"/>
        <v>0.66946508089963908</v>
      </c>
      <c r="E90" s="29">
        <f t="shared" si="10"/>
        <v>0.78598280242527363</v>
      </c>
      <c r="F90" s="29">
        <f t="shared" si="11"/>
        <v>0.46207846774870831</v>
      </c>
      <c r="G90" s="29">
        <f t="shared" si="12"/>
        <v>0.27388729653603994</v>
      </c>
      <c r="I90" s="12">
        <v>4</v>
      </c>
      <c r="J90" s="19">
        <f>_xll.ACF('MA(1)'!$F$9:$F$508,1,$I90)</f>
        <v>-7.9266467465264126E-2</v>
      </c>
      <c r="K90" s="19">
        <f>_xll.ACFCI('MA(1)'!$F$9:$F$508,1,$I90,0.05,1)</f>
        <v>0.10637270373513881</v>
      </c>
      <c r="L90" s="19">
        <f>_xll.ACFCI('MA(1)'!$F$9:$F$508,1,$I90,0.05,0)</f>
        <v>-0.10637270373513881</v>
      </c>
      <c r="M90" s="19">
        <f>_xll.PACF('MA(1)'!$F$9:$F$508,1,$I90)</f>
        <v>-4.3965139569388224E-2</v>
      </c>
      <c r="N90" s="19">
        <f>_xll.PACFCI('MA(1)'!$F$9:$F$508,1,$I90,0.05,1)</f>
        <v>8.7652254057658141E-2</v>
      </c>
      <c r="O90" s="19">
        <f>_xll.PACFCI('MA(1)'!$F$9:$F$508,1,$I90,0.05,0)</f>
        <v>-8.7652254057658141E-2</v>
      </c>
      <c r="Q90" s="31">
        <v>0</v>
      </c>
    </row>
    <row r="91" spans="1:18" x14ac:dyDescent="0.25">
      <c r="A91">
        <v>0.39951780755027927</v>
      </c>
      <c r="B91">
        <f t="shared" si="8"/>
        <v>-0.25459539651333224</v>
      </c>
      <c r="C91">
        <f t="shared" si="7"/>
        <v>-7.6378618953999666E-2</v>
      </c>
      <c r="D91" s="29">
        <f t="shared" si="9"/>
        <v>0.50318123770333945</v>
      </c>
      <c r="E91" s="29">
        <f t="shared" si="10"/>
        <v>0.71234021741137166</v>
      </c>
      <c r="F91" s="29">
        <f t="shared" si="11"/>
        <v>0.36018591522357557</v>
      </c>
      <c r="G91" s="29">
        <f t="shared" si="12"/>
        <v>0.66307205252850898</v>
      </c>
      <c r="I91" s="12">
        <v>5</v>
      </c>
      <c r="J91" s="19">
        <f>_xll.ACF('MA(1)'!$F$9:$F$508,1,$I91)</f>
        <v>-9.0623639450049559E-2</v>
      </c>
      <c r="K91" s="19">
        <f>_xll.ACFCI('MA(1)'!$F$9:$F$508,1,$I91,0.05,1)</f>
        <v>0.1064123260147683</v>
      </c>
      <c r="L91" s="19">
        <f>_xll.ACFCI('MA(1)'!$F$9:$F$508,1,$I91,0.05,0)</f>
        <v>-0.1064123260147683</v>
      </c>
      <c r="M91" s="19">
        <f>_xll.PACF('MA(1)'!$F$9:$F$508,1,$I91)</f>
        <v>7.5556146302329704E-3</v>
      </c>
      <c r="N91" s="19">
        <f>_xll.PACFCI('MA(1)'!$F$9:$F$508,1,$I91,0.05,1)</f>
        <v>8.7652254057658141E-2</v>
      </c>
      <c r="O91" s="19">
        <f>_xll.PACFCI('MA(1)'!$F$9:$F$508,1,$I91,0.05,0)</f>
        <v>-8.7652254057658141E-2</v>
      </c>
      <c r="Q91" s="31">
        <v>0</v>
      </c>
    </row>
    <row r="92" spans="1:18" x14ac:dyDescent="0.25">
      <c r="A92">
        <v>0.39075899533066805</v>
      </c>
      <c r="B92">
        <f t="shared" si="8"/>
        <v>-0.27734137730692904</v>
      </c>
      <c r="C92">
        <f t="shared" si="7"/>
        <v>-8.3202413192078703E-2</v>
      </c>
      <c r="D92" s="29">
        <f t="shared" si="9"/>
        <v>0.36333255354012151</v>
      </c>
      <c r="E92" s="29">
        <f t="shared" si="10"/>
        <v>0.62407105256368667</v>
      </c>
      <c r="F92" s="29">
        <f t="shared" si="11"/>
        <v>0.28752720410239418</v>
      </c>
      <c r="G92" s="29">
        <f t="shared" si="12"/>
        <v>0.54038278840329901</v>
      </c>
      <c r="I92" s="12">
        <v>6</v>
      </c>
      <c r="J92" s="19">
        <f>_xll.ACF('MA(1)'!$F$9:$F$508,1,$I92)</f>
        <v>-7.389582831837381E-2</v>
      </c>
      <c r="K92" s="19">
        <f>_xll.ACFCI('MA(1)'!$F$9:$F$508,1,$I92,0.05,1)</f>
        <v>0.1068650051567923</v>
      </c>
      <c r="L92" s="19">
        <f>_xll.ACFCI('MA(1)'!$F$9:$F$508,1,$I92,0.05,0)</f>
        <v>-0.1068650051567923</v>
      </c>
      <c r="M92" s="19">
        <f>_xll.PACF('MA(1)'!$F$9:$F$508,1,$I92)</f>
        <v>-2.5375445645632239E-2</v>
      </c>
      <c r="N92" s="19">
        <f>_xll.PACFCI('MA(1)'!$F$9:$F$508,1,$I92,0.05,1)</f>
        <v>8.7652254057658141E-2</v>
      </c>
      <c r="O92" s="19">
        <f>_xll.PACFCI('MA(1)'!$F$9:$F$508,1,$I92,0.05,0)</f>
        <v>-8.7652254057658141E-2</v>
      </c>
      <c r="Q92" s="31">
        <v>0</v>
      </c>
    </row>
    <row r="93" spans="1:18" x14ac:dyDescent="0.25">
      <c r="A93">
        <v>0.51145970030823695</v>
      </c>
      <c r="B93">
        <f t="shared" si="8"/>
        <v>2.872916032777037E-2</v>
      </c>
      <c r="C93">
        <f t="shared" si="7"/>
        <v>8.6187480983311113E-3</v>
      </c>
      <c r="D93" s="29">
        <f t="shared" si="9"/>
        <v>0.45037705886387602</v>
      </c>
      <c r="E93" s="29">
        <f t="shared" si="10"/>
        <v>0.63646609392069176</v>
      </c>
      <c r="F93" s="29">
        <f t="shared" si="11"/>
        <v>0.31960818058679863</v>
      </c>
      <c r="G93" s="29">
        <f t="shared" si="12"/>
        <v>0.44206590999793849</v>
      </c>
      <c r="I93" s="12">
        <v>7</v>
      </c>
      <c r="J93" s="19">
        <f>_xll.ACF('MA(1)'!$F$9:$F$508,1,$I93)</f>
        <v>-7.8157934514780425E-2</v>
      </c>
      <c r="K93" s="19">
        <f>_xll.ACFCI('MA(1)'!$F$9:$F$508,1,$I93,0.05,1)</f>
        <v>0.10745382013925266</v>
      </c>
      <c r="L93" s="19">
        <f>_xll.ACFCI('MA(1)'!$F$9:$F$508,1,$I93,0.05,0)</f>
        <v>-0.10745382013925266</v>
      </c>
      <c r="M93" s="19">
        <f>_xll.PACF('MA(1)'!$F$9:$F$508,1,$I93)</f>
        <v>-5.5032590642533977E-2</v>
      </c>
      <c r="N93" s="19">
        <f>_xll.PACFCI('MA(1)'!$F$9:$F$508,1,$I93,0.05,1)</f>
        <v>8.7652254057658141E-2</v>
      </c>
      <c r="O93" s="19">
        <f>_xll.PACFCI('MA(1)'!$F$9:$F$508,1,$I93,0.05,0)</f>
        <v>-8.7652254057658141E-2</v>
      </c>
      <c r="Q93" s="31">
        <v>0</v>
      </c>
    </row>
    <row r="94" spans="1:18" x14ac:dyDescent="0.25">
      <c r="A94">
        <v>0.85976744895779289</v>
      </c>
      <c r="B94">
        <f t="shared" si="8"/>
        <v>1.0792751168297392</v>
      </c>
      <c r="C94">
        <f t="shared" si="7"/>
        <v>0.32378253504892174</v>
      </c>
      <c r="D94" s="29">
        <f t="shared" si="9"/>
        <v>0.82981565871775353</v>
      </c>
      <c r="E94" s="29">
        <f t="shared" si="10"/>
        <v>0.9948109438212559</v>
      </c>
      <c r="F94" s="29">
        <f t="shared" si="11"/>
        <v>0.66945329378212948</v>
      </c>
      <c r="G94" s="29">
        <f t="shared" si="12"/>
        <v>0.70743102719869944</v>
      </c>
      <c r="I94" s="12">
        <v>8</v>
      </c>
      <c r="J94" s="19">
        <f>_xll.ACF('MA(1)'!$F$9:$F$508,1,$I94)</f>
        <v>3.7490821074410638E-2</v>
      </c>
      <c r="K94" s="19">
        <f>_xll.ACFCI('MA(1)'!$F$9:$F$508,1,$I94,0.05,1)</f>
        <v>0.10784354427552924</v>
      </c>
      <c r="L94" s="19">
        <f>_xll.ACFCI('MA(1)'!$F$9:$F$508,1,$I94,0.05,0)</f>
        <v>-0.10784354427552924</v>
      </c>
      <c r="M94" s="19">
        <f>_xll.PACF('MA(1)'!$F$9:$F$508,1,$I94)</f>
        <v>0.10322284510502988</v>
      </c>
      <c r="N94" s="19">
        <f>_xll.PACFCI('MA(1)'!$F$9:$F$508,1,$I94,0.05,1)</f>
        <v>8.7652254057658141E-2</v>
      </c>
      <c r="O94" s="19">
        <f>_xll.PACFCI('MA(1)'!$F$9:$F$508,1,$I94,0.05,0)</f>
        <v>-8.7652254057658141E-2</v>
      </c>
      <c r="Q94" s="31">
        <v>0</v>
      </c>
    </row>
    <row r="95" spans="1:18" x14ac:dyDescent="0.25">
      <c r="A95">
        <v>0.20270393993957336</v>
      </c>
      <c r="B95">
        <f t="shared" si="8"/>
        <v>-0.83200188613510362</v>
      </c>
      <c r="C95">
        <f t="shared" si="7"/>
        <v>-0.24960056584053109</v>
      </c>
      <c r="D95" s="29">
        <f t="shared" si="9"/>
        <v>0.47704720869371414</v>
      </c>
      <c r="E95" s="29">
        <f t="shared" si="10"/>
        <v>0.61573820092326215</v>
      </c>
      <c r="F95" s="29">
        <f t="shared" si="11"/>
        <v>0.24968205606003582</v>
      </c>
      <c r="G95" s="29">
        <f t="shared" si="12"/>
        <v>0.42064654512343058</v>
      </c>
      <c r="I95" s="12">
        <v>9</v>
      </c>
      <c r="J95" s="19">
        <f>_xll.ACF('MA(1)'!$F$9:$F$508,1,$I95)</f>
        <v>8.1170625299414143E-2</v>
      </c>
      <c r="K95" s="19">
        <f>_xll.ACFCI('MA(1)'!$F$9:$F$508,1,$I95,0.05,1)</f>
        <v>0.10827785898870844</v>
      </c>
      <c r="L95" s="19">
        <f>_xll.ACFCI('MA(1)'!$F$9:$F$508,1,$I95,0.05,0)</f>
        <v>-0.10827785898870844</v>
      </c>
      <c r="M95" s="19">
        <f>_xll.PACF('MA(1)'!$F$9:$F$508,1,$I95)</f>
        <v>5.9905645792109614E-2</v>
      </c>
      <c r="N95" s="19">
        <f>_xll.PACFCI('MA(1)'!$F$9:$F$508,1,$I95,0.05,1)</f>
        <v>8.7652254057658141E-2</v>
      </c>
      <c r="O95" s="19">
        <f>_xll.PACFCI('MA(1)'!$F$9:$F$508,1,$I95,0.05,0)</f>
        <v>-8.7652254057658141E-2</v>
      </c>
      <c r="Q95" s="31">
        <v>0</v>
      </c>
    </row>
    <row r="96" spans="1:18" x14ac:dyDescent="0.25">
      <c r="A96">
        <v>0.95306253242591632</v>
      </c>
      <c r="B96">
        <f t="shared" si="8"/>
        <v>1.6753022962622557</v>
      </c>
      <c r="C96">
        <f t="shared" si="7"/>
        <v>0.50259068887867664</v>
      </c>
      <c r="D96" s="29">
        <f t="shared" si="9"/>
        <v>0.82787029279030488</v>
      </c>
      <c r="E96" s="29">
        <f t="shared" si="10"/>
        <v>1.2073034199779797</v>
      </c>
      <c r="F96" s="29">
        <f t="shared" si="11"/>
        <v>0.86706920650863961</v>
      </c>
      <c r="G96" s="29">
        <f t="shared" si="12"/>
        <v>1.0523521258133517</v>
      </c>
      <c r="I96" s="12">
        <v>10</v>
      </c>
      <c r="J96" s="19">
        <f>_xll.ACF('MA(1)'!$F$9:$F$508,1,$I96)</f>
        <v>0.14829697059078772</v>
      </c>
      <c r="K96" s="19">
        <f>_xll.ACFCI('MA(1)'!$F$9:$F$508,1,$I96,0.05,1)</f>
        <v>0.10837754553504265</v>
      </c>
      <c r="L96" s="19">
        <f>_xll.ACFCI('MA(1)'!$F$9:$F$508,1,$I96,0.05,0)</f>
        <v>-0.10837754553504265</v>
      </c>
      <c r="M96" s="19">
        <f>_xll.PACF('MA(1)'!$F$9:$F$508,1,$I96)</f>
        <v>6.1020451283230727E-2</v>
      </c>
      <c r="N96" s="19">
        <f>_xll.PACFCI('MA(1)'!$F$9:$F$508,1,$I96,0.05,1)</f>
        <v>8.7652254057658141E-2</v>
      </c>
      <c r="O96" s="19">
        <f>_xll.PACFCI('MA(1)'!$F$9:$F$508,1,$I96,0.05,0)</f>
        <v>-8.7652254057658141E-2</v>
      </c>
      <c r="Q96" s="31">
        <v>0</v>
      </c>
    </row>
    <row r="97" spans="1:18" x14ac:dyDescent="0.25">
      <c r="A97">
        <v>3.5828730124820705E-2</v>
      </c>
      <c r="B97">
        <f t="shared" si="8"/>
        <v>-1.801288241188318</v>
      </c>
      <c r="C97">
        <f t="shared" si="7"/>
        <v>-0.5403864723564954</v>
      </c>
      <c r="D97" s="29">
        <f t="shared" si="9"/>
        <v>0.31142700985857819</v>
      </c>
      <c r="E97" s="29">
        <f t="shared" si="10"/>
        <v>0.31106864574663046</v>
      </c>
      <c r="F97" s="29">
        <f t="shared" si="11"/>
        <v>-4.7046383105685138E-2</v>
      </c>
      <c r="G97" s="29">
        <f t="shared" si="12"/>
        <v>0.2362722857170336</v>
      </c>
    </row>
    <row r="98" spans="1:18" x14ac:dyDescent="0.25">
      <c r="A98">
        <v>0.27191991943113497</v>
      </c>
      <c r="B98">
        <f t="shared" si="8"/>
        <v>-0.60701668576149936</v>
      </c>
      <c r="C98">
        <f t="shared" si="7"/>
        <v>-0.18210500572844981</v>
      </c>
      <c r="D98" s="29">
        <f t="shared" si="9"/>
        <v>-6.0375536377996558E-2</v>
      </c>
      <c r="E98" s="29">
        <f t="shared" si="10"/>
        <v>0.44873803364477316</v>
      </c>
      <c r="F98" s="29">
        <f t="shared" si="11"/>
        <v>0.11970159544405393</v>
      </c>
      <c r="G98" s="29">
        <f t="shared" si="12"/>
        <v>-1.2993460215900143E-2</v>
      </c>
    </row>
    <row r="99" spans="1:18" x14ac:dyDescent="0.25">
      <c r="A99">
        <v>0.15280617694631793</v>
      </c>
      <c r="B99">
        <f t="shared" si="8"/>
        <v>-1.0244720753447043</v>
      </c>
      <c r="C99">
        <f t="shared" si="7"/>
        <v>-0.3073416226034113</v>
      </c>
      <c r="D99" s="29">
        <f t="shared" si="9"/>
        <v>6.5184873386673836E-2</v>
      </c>
      <c r="E99" s="29">
        <f t="shared" si="10"/>
        <v>8.5451285589765585E-2</v>
      </c>
      <c r="F99" s="29">
        <f t="shared" si="11"/>
        <v>-0.17511558315024095</v>
      </c>
      <c r="G99" s="29">
        <f t="shared" si="12"/>
        <v>0.21128784406150181</v>
      </c>
    </row>
    <row r="100" spans="1:18" x14ac:dyDescent="0.25">
      <c r="A100">
        <v>0.11529892880031739</v>
      </c>
      <c r="B100">
        <f t="shared" si="8"/>
        <v>-1.1988202222575446</v>
      </c>
      <c r="C100">
        <f t="shared" si="7"/>
        <v>-0.35964606667726334</v>
      </c>
      <c r="D100" s="29">
        <f t="shared" si="9"/>
        <v>-7.4785202499651204E-2</v>
      </c>
      <c r="E100" s="29">
        <f t="shared" si="10"/>
        <v>0.11384111972965104</v>
      </c>
      <c r="F100" s="29">
        <f t="shared" si="11"/>
        <v>-0.17003023398566391</v>
      </c>
      <c r="G100" s="29">
        <f t="shared" si="12"/>
        <v>-0.55360881365228543</v>
      </c>
    </row>
    <row r="101" spans="1:18" x14ac:dyDescent="0.25">
      <c r="A101">
        <v>0.79457991271706285</v>
      </c>
      <c r="B101">
        <f t="shared" si="8"/>
        <v>0.82241600290530059</v>
      </c>
      <c r="C101">
        <f t="shared" si="7"/>
        <v>0.24672480087159016</v>
      </c>
      <c r="D101" s="29">
        <f t="shared" si="9"/>
        <v>0.49497255419750585</v>
      </c>
      <c r="E101" s="29">
        <f t="shared" si="10"/>
        <v>0.64396511849159377</v>
      </c>
      <c r="F101" s="29">
        <f t="shared" si="11"/>
        <v>0.37784787087116034</v>
      </c>
      <c r="G101" s="29">
        <f t="shared" si="12"/>
        <v>0.64131635237846163</v>
      </c>
    </row>
    <row r="102" spans="1:18" x14ac:dyDescent="0.25">
      <c r="A102">
        <v>0.40974150822473832</v>
      </c>
      <c r="B102">
        <f t="shared" si="8"/>
        <v>-0.2282099629801374</v>
      </c>
      <c r="C102">
        <f t="shared" si="7"/>
        <v>-6.8462988894041218E-2</v>
      </c>
      <c r="D102" s="29">
        <f t="shared" si="9"/>
        <v>0.60424437171607182</v>
      </c>
      <c r="E102" s="29">
        <f t="shared" si="10"/>
        <v>0.61104098487084846</v>
      </c>
      <c r="F102" s="29">
        <f t="shared" si="11"/>
        <v>0.28951709490291477</v>
      </c>
      <c r="G102" s="29">
        <f t="shared" si="12"/>
        <v>0.37915683869370886</v>
      </c>
    </row>
    <row r="103" spans="1:18" x14ac:dyDescent="0.25">
      <c r="A103">
        <v>4.6296578875087743E-2</v>
      </c>
      <c r="B103">
        <f t="shared" si="8"/>
        <v>-1.6818746063522676</v>
      </c>
      <c r="C103">
        <f t="shared" si="7"/>
        <v>-0.50456238190568026</v>
      </c>
      <c r="D103" s="29">
        <f t="shared" si="9"/>
        <v>-5.2486474131509087E-2</v>
      </c>
      <c r="E103" s="29">
        <f t="shared" si="10"/>
        <v>0.25989604399593513</v>
      </c>
      <c r="F103" s="29">
        <f t="shared" si="11"/>
        <v>-9.0746153750320802E-2</v>
      </c>
      <c r="G103" s="29">
        <f t="shared" si="12"/>
        <v>6.9708428626735514E-2</v>
      </c>
    </row>
    <row r="104" spans="1:18" x14ac:dyDescent="0.25">
      <c r="A104">
        <v>0.86751915036469618</v>
      </c>
      <c r="B104">
        <f t="shared" si="8"/>
        <v>1.1147403624568366</v>
      </c>
      <c r="C104">
        <f t="shared" si="7"/>
        <v>0.33442210873705097</v>
      </c>
      <c r="D104" s="29">
        <f t="shared" si="9"/>
        <v>0.4812284414030748</v>
      </c>
      <c r="E104" s="29">
        <f t="shared" si="10"/>
        <v>0.75475572222659415</v>
      </c>
      <c r="F104" s="29">
        <f t="shared" si="11"/>
        <v>0.47924224275806537</v>
      </c>
      <c r="G104" s="29">
        <f t="shared" si="12"/>
        <v>0.833268675913862</v>
      </c>
    </row>
    <row r="105" spans="1:18" x14ac:dyDescent="0.25">
      <c r="A105">
        <v>0.17947935422833949</v>
      </c>
      <c r="B105">
        <f t="shared" si="8"/>
        <v>-0.91735106139954992</v>
      </c>
      <c r="C105">
        <f t="shared" si="7"/>
        <v>-0.27520531841986495</v>
      </c>
      <c r="D105" s="29">
        <f t="shared" si="9"/>
        <v>0.45889015769607078</v>
      </c>
      <c r="E105" s="29">
        <f t="shared" si="10"/>
        <v>0.39018078318638838</v>
      </c>
      <c r="F105" s="29">
        <f t="shared" si="11"/>
        <v>7.4378793954750333E-2</v>
      </c>
      <c r="G105" s="29">
        <f t="shared" si="12"/>
        <v>3.9433187192976837E-2</v>
      </c>
      <c r="I105" t="s">
        <v>43</v>
      </c>
    </row>
    <row r="106" spans="1:18" ht="15.75" thickBot="1" x14ac:dyDescent="0.3">
      <c r="A106">
        <v>0.51207007049775688</v>
      </c>
      <c r="B106">
        <f t="shared" si="8"/>
        <v>3.0259797276388212E-2</v>
      </c>
      <c r="C106">
        <f t="shared" si="7"/>
        <v>9.0779391829164634E-3</v>
      </c>
      <c r="D106" s="29">
        <f t="shared" si="9"/>
        <v>0.31643421628901097</v>
      </c>
      <c r="E106" s="29">
        <f t="shared" si="10"/>
        <v>0.7052441234678043</v>
      </c>
      <c r="F106" s="29">
        <f t="shared" si="11"/>
        <v>0.3665064278875847</v>
      </c>
      <c r="G106" s="29">
        <f t="shared" si="12"/>
        <v>0.33765066515255288</v>
      </c>
      <c r="I106" s="5" t="s">
        <v>26</v>
      </c>
      <c r="Q106" s="33" t="s">
        <v>44</v>
      </c>
      <c r="R106" s="33"/>
    </row>
    <row r="107" spans="1:18" ht="15.75" thickBot="1" x14ac:dyDescent="0.3">
      <c r="A107">
        <v>0.4230475783562731</v>
      </c>
      <c r="B107">
        <f t="shared" si="8"/>
        <v>-0.19410309697320791</v>
      </c>
      <c r="C107">
        <f t="shared" si="7"/>
        <v>-5.8230929091962369E-2</v>
      </c>
      <c r="D107" s="29">
        <f t="shared" si="9"/>
        <v>0.44812362833607911</v>
      </c>
      <c r="E107" s="29">
        <f t="shared" si="10"/>
        <v>0.53622591313154988</v>
      </c>
      <c r="F107" s="29">
        <f t="shared" si="11"/>
        <v>0.23002263450674362</v>
      </c>
      <c r="G107" s="29">
        <f t="shared" si="12"/>
        <v>0.72227594757921043</v>
      </c>
      <c r="I107" s="18" t="s">
        <v>27</v>
      </c>
      <c r="J107" s="18" t="s">
        <v>28</v>
      </c>
      <c r="K107" s="18" t="s">
        <v>29</v>
      </c>
      <c r="L107" s="18" t="s">
        <v>30</v>
      </c>
      <c r="M107" s="18" t="s">
        <v>31</v>
      </c>
      <c r="N107" s="18" t="s">
        <v>29</v>
      </c>
      <c r="O107" s="18" t="s">
        <v>30</v>
      </c>
      <c r="Q107" s="32" t="s">
        <v>28</v>
      </c>
      <c r="R107" s="32" t="s">
        <v>31</v>
      </c>
    </row>
    <row r="108" spans="1:18" x14ac:dyDescent="0.25">
      <c r="A108">
        <v>0.32099368266853845</v>
      </c>
      <c r="B108">
        <f t="shared" si="8"/>
        <v>-0.46492192995226622</v>
      </c>
      <c r="C108">
        <f t="shared" si="7"/>
        <v>-0.13947657898567986</v>
      </c>
      <c r="D108" s="29">
        <f t="shared" si="9"/>
        <v>0.31976177064994649</v>
      </c>
      <c r="E108" s="29">
        <f t="shared" si="10"/>
        <v>0.53503913214150556</v>
      </c>
      <c r="F108" s="29">
        <f t="shared" si="11"/>
        <v>0.20713841458390905</v>
      </c>
      <c r="G108" s="29">
        <f t="shared" si="12"/>
        <v>5.7745950405034024E-2</v>
      </c>
      <c r="I108" s="12">
        <v>1</v>
      </c>
      <c r="J108" s="19">
        <f>_xll.ACF('MA(1)'!$G$9:$G$508,1,$I108)</f>
        <v>0.34934240207213219</v>
      </c>
      <c r="K108" s="19">
        <f>_xll.ACFCI('MA(1)'!$G$9:$G$508,1,$I108,0.05,1)</f>
        <v>8.7652254057658141E-2</v>
      </c>
      <c r="L108" s="19">
        <f>_xll.ACFCI('MA(1)'!$G$9:$G$508,1,$I108,0.05,0)</f>
        <v>-8.7652254057658141E-2</v>
      </c>
      <c r="M108" s="19">
        <f>_xll.PACF('MA(1)'!$G$9:$G$508,1,$I108)</f>
        <v>0.35007163676845859</v>
      </c>
      <c r="N108" s="19">
        <f>_xll.PACFCI('MA(1)'!$G$9:$G$508,1,$I108,0.05,1)</f>
        <v>8.7652254057658141E-2</v>
      </c>
      <c r="O108" s="19">
        <f>_xll.PACFCI('MA(1)'!$G$9:$G$508,1,$I108,0.05,0)</f>
        <v>-8.7652254057658141E-2</v>
      </c>
      <c r="Q108" s="31">
        <f>$G$3</f>
        <v>0.5</v>
      </c>
    </row>
    <row r="109" spans="1:18" x14ac:dyDescent="0.25">
      <c r="A109">
        <v>0.16364024781029696</v>
      </c>
      <c r="B109">
        <f t="shared" si="8"/>
        <v>-0.97960629659331999</v>
      </c>
      <c r="C109">
        <f t="shared" si="7"/>
        <v>-0.293881888977996</v>
      </c>
      <c r="D109" s="29">
        <f t="shared" si="9"/>
        <v>0.10848450573202811</v>
      </c>
      <c r="E109" s="29">
        <f t="shared" si="10"/>
        <v>0.31308744989237908</v>
      </c>
      <c r="F109" s="29">
        <f t="shared" si="11"/>
        <v>4.2184151642254974E-5</v>
      </c>
      <c r="G109" s="29">
        <f t="shared" si="12"/>
        <v>0.25432128477547816</v>
      </c>
      <c r="I109" s="12">
        <v>2</v>
      </c>
      <c r="J109" s="19">
        <f>_xll.ACF('MA(1)'!$G$9:$G$508,1,$I109)</f>
        <v>0.21806716789397615</v>
      </c>
      <c r="K109" s="19">
        <f>_xll.ACFCI('MA(1)'!$G$9:$G$508,1,$I109,0.05,1)</f>
        <v>8.7652254057658141E-2</v>
      </c>
      <c r="L109" s="19">
        <f>_xll.ACFCI('MA(1)'!$G$9:$G$508,1,$I109,0.05,0)</f>
        <v>-8.7652254057658141E-2</v>
      </c>
      <c r="M109" s="19">
        <f>_xll.PACF('MA(1)'!$G$9:$G$508,1,$I109)</f>
        <v>0.11014770855494781</v>
      </c>
      <c r="N109" s="19">
        <f>_xll.PACFCI('MA(1)'!$G$9:$G$508,1,$I109,0.05,1)</f>
        <v>8.7652254057658141E-2</v>
      </c>
      <c r="O109" s="19">
        <f>_xll.PACFCI('MA(1)'!$G$9:$G$508,1,$I109,0.05,0)</f>
        <v>-8.7652254057658141E-2</v>
      </c>
      <c r="Q109" s="31">
        <f>$G$4</f>
        <v>0.4</v>
      </c>
    </row>
    <row r="110" spans="1:18" x14ac:dyDescent="0.25">
      <c r="A110">
        <v>0.23850215155491805</v>
      </c>
      <c r="B110">
        <f t="shared" si="8"/>
        <v>-0.7111289961649393</v>
      </c>
      <c r="C110">
        <f t="shared" si="7"/>
        <v>-0.21333869884948178</v>
      </c>
      <c r="D110" s="29">
        <f t="shared" si="9"/>
        <v>8.0943978865921057E-2</v>
      </c>
      <c r="E110" s="29">
        <f t="shared" si="10"/>
        <v>0.28392972506724828</v>
      </c>
      <c r="F110" s="29">
        <f t="shared" si="11"/>
        <v>-5.5504446848852196E-3</v>
      </c>
      <c r="G110" s="29">
        <f t="shared" si="12"/>
        <v>5.6098383839005117E-2</v>
      </c>
      <c r="I110" s="12">
        <v>3</v>
      </c>
      <c r="J110" s="19">
        <f>_xll.ACF('MA(1)'!$G$9:$G$508,1,$I110)</f>
        <v>8.5535194898719094E-2</v>
      </c>
      <c r="K110" s="19">
        <f>_xll.ACFCI('MA(1)'!$G$9:$G$508,1,$I110,0.05,1)</f>
        <v>9.7765873029623904E-2</v>
      </c>
      <c r="L110" s="19">
        <f>_xll.ACFCI('MA(1)'!$G$9:$G$508,1,$I110,0.05,0)</f>
        <v>-9.7765873029623904E-2</v>
      </c>
      <c r="M110" s="19">
        <f>_xll.PACF('MA(1)'!$G$9:$G$508,1,$I110)</f>
        <v>-2.4223302414912329E-2</v>
      </c>
      <c r="N110" s="19">
        <f>_xll.PACFCI('MA(1)'!$G$9:$G$508,1,$I110,0.05,1)</f>
        <v>8.7652254057658141E-2</v>
      </c>
      <c r="O110" s="19">
        <f>_xll.PACFCI('MA(1)'!$G$9:$G$508,1,$I110,0.05,0)</f>
        <v>-8.7652254057658141E-2</v>
      </c>
      <c r="Q110" s="31">
        <f>$G$5</f>
        <v>0.4</v>
      </c>
    </row>
    <row r="111" spans="1:18" x14ac:dyDescent="0.25">
      <c r="A111">
        <v>6.8300424207281718E-2</v>
      </c>
      <c r="B111">
        <f t="shared" si="8"/>
        <v>-1.488569195271225</v>
      </c>
      <c r="C111">
        <f t="shared" si="7"/>
        <v>-0.44657075858136747</v>
      </c>
      <c r="D111" s="29">
        <f t="shared" si="9"/>
        <v>-9.5907847776004695E-2</v>
      </c>
      <c r="E111" s="29">
        <f t="shared" si="10"/>
        <v>2.9207136402693207E-2</v>
      </c>
      <c r="F111" s="29">
        <f t="shared" si="11"/>
        <v>-0.25288682136306007</v>
      </c>
      <c r="G111" s="29">
        <f t="shared" si="12"/>
        <v>-0.19746803064559754</v>
      </c>
      <c r="I111" s="12">
        <v>4</v>
      </c>
      <c r="J111" s="19">
        <f>_xll.ACF('MA(1)'!$G$9:$G$508,1,$I111)</f>
        <v>-0.35936126401297236</v>
      </c>
      <c r="K111" s="19">
        <f>_xll.ACFCI('MA(1)'!$G$9:$G$508,1,$I111,0.05,1)</f>
        <v>0.10143402755551637</v>
      </c>
      <c r="L111" s="19">
        <f>_xll.ACFCI('MA(1)'!$G$9:$G$508,1,$I111,0.05,0)</f>
        <v>-0.10143402755551637</v>
      </c>
      <c r="M111" s="19">
        <f>_xll.PACF('MA(1)'!$G$9:$G$508,1,$I111)</f>
        <v>-0.46727271298225759</v>
      </c>
      <c r="N111" s="19">
        <f>_xll.PACFCI('MA(1)'!$G$9:$G$508,1,$I111,0.05,1)</f>
        <v>8.7652254057658141E-2</v>
      </c>
      <c r="O111" s="19">
        <f>_xll.PACFCI('MA(1)'!$G$9:$G$508,1,$I111,0.05,0)</f>
        <v>-8.7652254057658141E-2</v>
      </c>
      <c r="Q111" s="31">
        <f>G$6</f>
        <v>-0.5</v>
      </c>
    </row>
    <row r="112" spans="1:18" x14ac:dyDescent="0.25">
      <c r="A112">
        <v>0.3273720511490219</v>
      </c>
      <c r="B112">
        <f t="shared" si="8"/>
        <v>-0.44718138284681863</v>
      </c>
      <c r="C112">
        <f t="shared" si="7"/>
        <v>-0.13415441485404558</v>
      </c>
      <c r="D112" s="29">
        <f t="shared" si="9"/>
        <v>5.3246054138997218E-2</v>
      </c>
      <c r="E112" s="29">
        <f t="shared" si="10"/>
        <v>0.25722472631547799</v>
      </c>
      <c r="F112" s="29">
        <f t="shared" si="11"/>
        <v>-9.6003444899381563E-3</v>
      </c>
      <c r="G112" s="29">
        <f t="shared" si="12"/>
        <v>9.4102602171195204E-3</v>
      </c>
      <c r="I112" s="12">
        <v>5</v>
      </c>
      <c r="J112" s="19">
        <f>_xll.ACF('MA(1)'!$G$9:$G$508,1,$I112)</f>
        <v>-8.0064297360607925E-2</v>
      </c>
      <c r="K112" s="19">
        <f>_xll.ACFCI('MA(1)'!$G$9:$G$508,1,$I112,0.05,1)</f>
        <v>0.10198667824365279</v>
      </c>
      <c r="L112" s="19">
        <f>_xll.ACFCI('MA(1)'!$G$9:$G$508,1,$I112,0.05,0)</f>
        <v>-0.10198667824365279</v>
      </c>
      <c r="M112" s="19">
        <f>_xll.PACF('MA(1)'!$G$9:$G$508,1,$I112)</f>
        <v>0.21945192293714899</v>
      </c>
      <c r="N112" s="19">
        <f>_xll.PACFCI('MA(1)'!$G$9:$G$508,1,$I112,0.05,1)</f>
        <v>8.7652254057658141E-2</v>
      </c>
      <c r="O112" s="19">
        <f>_xll.PACFCI('MA(1)'!$G$9:$G$508,1,$I112,0.05,0)</f>
        <v>-8.7652254057658141E-2</v>
      </c>
      <c r="Q112" s="31">
        <v>0</v>
      </c>
    </row>
    <row r="113" spans="1:17" x14ac:dyDescent="0.25">
      <c r="A113">
        <v>6.979583117160558E-2</v>
      </c>
      <c r="B113">
        <f t="shared" si="8"/>
        <v>-1.4773133452487739</v>
      </c>
      <c r="C113">
        <f t="shared" si="7"/>
        <v>-0.44319400357463218</v>
      </c>
      <c r="D113" s="29">
        <f t="shared" si="9"/>
        <v>-3.7102093972464056E-2</v>
      </c>
      <c r="E113" s="29">
        <f t="shared" si="10"/>
        <v>1.1100485565798013E-2</v>
      </c>
      <c r="F113" s="29">
        <f t="shared" si="11"/>
        <v>-0.26364301363916176</v>
      </c>
      <c r="G113" s="29">
        <f t="shared" si="12"/>
        <v>-0.12729404948499665</v>
      </c>
      <c r="I113" s="12">
        <v>6</v>
      </c>
      <c r="J113" s="19">
        <f>_xll.ACF('MA(1)'!$G$9:$G$508,1,$I113)</f>
        <v>-0.10195082080380725</v>
      </c>
      <c r="K113" s="19">
        <f>_xll.ACFCI('MA(1)'!$G$9:$G$508,1,$I113,0.05,1)</f>
        <v>0.1112907654220085</v>
      </c>
      <c r="L113" s="19">
        <f>_xll.ACFCI('MA(1)'!$G$9:$G$508,1,$I113,0.05,0)</f>
        <v>-0.1112907654220085</v>
      </c>
      <c r="M113" s="19">
        <f>_xll.PACF('MA(1)'!$G$9:$G$508,1,$I113)</f>
        <v>2.2550118872610825E-2</v>
      </c>
      <c r="N113" s="19">
        <f>_xll.PACFCI('MA(1)'!$G$9:$G$508,1,$I113,0.05,1)</f>
        <v>8.7652254057658141E-2</v>
      </c>
      <c r="O113" s="19">
        <f>_xll.PACFCI('MA(1)'!$G$9:$G$508,1,$I113,0.05,0)</f>
        <v>-8.7652254057658141E-2</v>
      </c>
      <c r="Q113" s="31">
        <v>0</v>
      </c>
    </row>
    <row r="114" spans="1:17" x14ac:dyDescent="0.25">
      <c r="A114">
        <v>0.48841822565385906</v>
      </c>
      <c r="B114">
        <f t="shared" si="8"/>
        <v>-2.9035282218142482E-2</v>
      </c>
      <c r="C114">
        <f t="shared" si="7"/>
        <v>-8.7105846654427447E-3</v>
      </c>
      <c r="D114" s="29">
        <f t="shared" si="9"/>
        <v>0.18105361283231472</v>
      </c>
      <c r="E114" s="29">
        <f t="shared" si="10"/>
        <v>0.41603064760562286</v>
      </c>
      <c r="F114" s="29">
        <f t="shared" si="11"/>
        <v>0.14094947289998963</v>
      </c>
      <c r="G114" s="29">
        <f t="shared" si="12"/>
        <v>0.14407169359781685</v>
      </c>
      <c r="I114" s="12">
        <v>7</v>
      </c>
      <c r="J114" s="19">
        <f>_xll.ACF('MA(1)'!$G$9:$G$508,1,$I114)</f>
        <v>-9.9062653268823297E-2</v>
      </c>
      <c r="K114" s="19">
        <f>_xll.ACFCI('MA(1)'!$G$9:$G$508,1,$I114,0.05,1)</f>
        <v>0.11173242123383581</v>
      </c>
      <c r="L114" s="19">
        <f>_xll.ACFCI('MA(1)'!$G$9:$G$508,1,$I114,0.05,0)</f>
        <v>-0.11173242123383581</v>
      </c>
      <c r="M114" s="19">
        <f>_xll.PACF('MA(1)'!$G$9:$G$508,1,$I114)</f>
        <v>-3.7853469903556154E-2</v>
      </c>
      <c r="N114" s="19">
        <f>_xll.PACFCI('MA(1)'!$G$9:$G$508,1,$I114,0.05,1)</f>
        <v>8.7652254057658141E-2</v>
      </c>
      <c r="O114" s="19">
        <f>_xll.PACFCI('MA(1)'!$G$9:$G$508,1,$I114,0.05,0)</f>
        <v>-8.7652254057658141E-2</v>
      </c>
      <c r="Q114" s="31">
        <v>0</v>
      </c>
    </row>
    <row r="115" spans="1:17" x14ac:dyDescent="0.25">
      <c r="A115">
        <v>0.18103579821161533</v>
      </c>
      <c r="B115">
        <f t="shared" si="8"/>
        <v>-0.91142479066477033</v>
      </c>
      <c r="C115">
        <f t="shared" si="7"/>
        <v>-0.27342743719943108</v>
      </c>
      <c r="D115" s="29">
        <f t="shared" si="9"/>
        <v>0.22047515353475899</v>
      </c>
      <c r="E115" s="29">
        <f t="shared" si="10"/>
        <v>0.24493966903799463</v>
      </c>
      <c r="F115" s="29">
        <f t="shared" si="11"/>
        <v>-4.2685888686498918E-2</v>
      </c>
      <c r="G115" s="29">
        <f t="shared" si="12"/>
        <v>0.21456328238706018</v>
      </c>
      <c r="I115" s="12">
        <v>8</v>
      </c>
      <c r="J115" s="19">
        <f>_xll.ACF('MA(1)'!$G$9:$G$508,1,$I115)</f>
        <v>4.5916289093669529E-2</v>
      </c>
      <c r="K115" s="19">
        <f>_xll.ACFCI('MA(1)'!$G$9:$G$508,1,$I115,0.05,1)</f>
        <v>0.11244485752411142</v>
      </c>
      <c r="L115" s="19">
        <f>_xll.ACFCI('MA(1)'!$G$9:$G$508,1,$I115,0.05,0)</f>
        <v>-0.11244485752411142</v>
      </c>
      <c r="M115" s="19">
        <f>_xll.PACF('MA(1)'!$G$9:$G$508,1,$I115)</f>
        <v>-0.1512146857828211</v>
      </c>
      <c r="N115" s="19">
        <f>_xll.PACFCI('MA(1)'!$G$9:$G$508,1,$I115,0.05,1)</f>
        <v>8.7652254057658141E-2</v>
      </c>
      <c r="O115" s="19">
        <f>_xll.PACFCI('MA(1)'!$G$9:$G$508,1,$I115,0.05,0)</f>
        <v>-8.7652254057658141E-2</v>
      </c>
      <c r="Q115" s="31">
        <v>0</v>
      </c>
    </row>
    <row r="116" spans="1:17" x14ac:dyDescent="0.25">
      <c r="A116">
        <v>9.9063081759086888E-2</v>
      </c>
      <c r="B116">
        <f t="shared" si="8"/>
        <v>-1.286908553792897</v>
      </c>
      <c r="C116">
        <f t="shared" si="7"/>
        <v>-0.38607256613786911</v>
      </c>
      <c r="D116" s="29">
        <f t="shared" si="9"/>
        <v>-7.7471772177470866E-2</v>
      </c>
      <c r="E116" s="29">
        <f t="shared" si="10"/>
        <v>0.1737294813962382</v>
      </c>
      <c r="F116" s="29">
        <f t="shared" si="11"/>
        <v>-0.13087273296577545</v>
      </c>
      <c r="G116" s="29">
        <f t="shared" si="12"/>
        <v>-0.13647091260659183</v>
      </c>
      <c r="I116" s="12">
        <v>9</v>
      </c>
      <c r="J116" s="19">
        <f>_xll.ACF('MA(1)'!$G$9:$G$508,1,$I116)</f>
        <v>6.2461866017318061E-2</v>
      </c>
      <c r="K116" s="19">
        <f>_xll.ACFCI('MA(1)'!$G$9:$G$508,1,$I116,0.05,1)</f>
        <v>0.11311338211751901</v>
      </c>
      <c r="L116" s="19">
        <f>_xll.ACFCI('MA(1)'!$G$9:$G$508,1,$I116,0.05,0)</f>
        <v>-0.11311338211751901</v>
      </c>
      <c r="M116" s="19">
        <f>_xll.PACF('MA(1)'!$G$9:$G$508,1,$I116)</f>
        <v>0.22632423971045837</v>
      </c>
      <c r="N116" s="19">
        <f>_xll.PACFCI('MA(1)'!$G$9:$G$508,1,$I116,0.05,1)</f>
        <v>8.7652254057658141E-2</v>
      </c>
      <c r="O116" s="19">
        <f>_xll.PACFCI('MA(1)'!$G$9:$G$508,1,$I116,0.05,0)</f>
        <v>-8.7652254057658141E-2</v>
      </c>
      <c r="Q116" s="31">
        <v>0</v>
      </c>
    </row>
    <row r="117" spans="1:17" x14ac:dyDescent="0.25">
      <c r="A117">
        <v>0.33329264198736536</v>
      </c>
      <c r="B117">
        <f t="shared" si="8"/>
        <v>-0.43083921445508205</v>
      </c>
      <c r="C117">
        <f t="shared" si="7"/>
        <v>-0.1292517643365246</v>
      </c>
      <c r="D117" s="29">
        <f t="shared" si="9"/>
        <v>0.10049743936696706</v>
      </c>
      <c r="E117" s="29">
        <f t="shared" si="10"/>
        <v>0.26834097771476834</v>
      </c>
      <c r="F117" s="29">
        <f t="shared" si="11"/>
        <v>1.4749614999972904E-3</v>
      </c>
      <c r="G117" s="29">
        <f t="shared" si="12"/>
        <v>0.28645374563590736</v>
      </c>
      <c r="I117" s="12">
        <v>10</v>
      </c>
      <c r="J117" s="19">
        <f>_xll.ACF('MA(1)'!$G$9:$G$508,1,$I117)</f>
        <v>0.13727367555757511</v>
      </c>
      <c r="K117" s="19">
        <f>_xll.ACFCI('MA(1)'!$G$9:$G$508,1,$I117,0.05,1)</f>
        <v>0.11325649248808094</v>
      </c>
      <c r="L117" s="19">
        <f>_xll.ACFCI('MA(1)'!$G$9:$G$508,1,$I117,0.05,0)</f>
        <v>-0.11325649248808094</v>
      </c>
      <c r="M117" s="19">
        <f>_xll.PACF('MA(1)'!$G$9:$G$508,1,$I117)</f>
        <v>0.10528013679281409</v>
      </c>
      <c r="N117" s="19">
        <f>_xll.PACFCI('MA(1)'!$G$9:$G$508,1,$I117,0.05,1)</f>
        <v>8.7652254057658141E-2</v>
      </c>
      <c r="O117" s="19">
        <f>_xll.PACFCI('MA(1)'!$G$9:$G$508,1,$I117,0.05,0)</f>
        <v>-8.7652254057658141E-2</v>
      </c>
      <c r="Q117" s="31">
        <v>0</v>
      </c>
    </row>
    <row r="118" spans="1:17" x14ac:dyDescent="0.25">
      <c r="A118">
        <v>0.23746452223273415</v>
      </c>
      <c r="B118">
        <f t="shared" si="8"/>
        <v>-0.7144822236004913</v>
      </c>
      <c r="C118">
        <f t="shared" si="7"/>
        <v>-0.21434466708014738</v>
      </c>
      <c r="D118" s="29">
        <f t="shared" si="9"/>
        <v>0.19517909788428539</v>
      </c>
      <c r="E118" s="29">
        <f t="shared" si="10"/>
        <v>0.2666004242964426</v>
      </c>
      <c r="F118" s="29">
        <f t="shared" si="11"/>
        <v>-1.4683159204619017E-2</v>
      </c>
      <c r="G118" s="29">
        <f t="shared" si="12"/>
        <v>-3.8415258250608417E-2</v>
      </c>
    </row>
    <row r="119" spans="1:17" x14ac:dyDescent="0.25">
      <c r="A119">
        <v>0.488967558824427</v>
      </c>
      <c r="B119">
        <f t="shared" si="8"/>
        <v>-2.7657754724015379E-2</v>
      </c>
      <c r="C119">
        <f t="shared" si="7"/>
        <v>-8.2973264172046136E-3</v>
      </c>
      <c r="D119" s="29">
        <f t="shared" si="9"/>
        <v>0.34166140662669225</v>
      </c>
      <c r="E119" s="29">
        <f t="shared" si="10"/>
        <v>0.53282963430811181</v>
      </c>
      <c r="F119" s="29">
        <f t="shared" si="11"/>
        <v>0.23437326090127794</v>
      </c>
      <c r="G119" s="29">
        <f t="shared" si="12"/>
        <v>0.31511432645267973</v>
      </c>
    </row>
    <row r="120" spans="1:17" x14ac:dyDescent="0.25">
      <c r="A120">
        <v>0.98843348490859706</v>
      </c>
      <c r="B120">
        <f t="shared" si="8"/>
        <v>2.2712304635820342</v>
      </c>
      <c r="C120">
        <f t="shared" si="7"/>
        <v>0.68136913907461027</v>
      </c>
      <c r="D120" s="29">
        <f t="shared" si="9"/>
        <v>1.1755610105825671</v>
      </c>
      <c r="E120" s="29">
        <f t="shared" si="10"/>
        <v>1.2914826090339491</v>
      </c>
      <c r="F120" s="29">
        <f t="shared" si="11"/>
        <v>0.98093079183518306</v>
      </c>
      <c r="G120" s="29">
        <f t="shared" si="12"/>
        <v>1.2328181863682734</v>
      </c>
    </row>
    <row r="121" spans="1:17" x14ac:dyDescent="0.25">
      <c r="A121">
        <v>0.79030732139042326</v>
      </c>
      <c r="B121">
        <f t="shared" si="8"/>
        <v>0.80748804886774816</v>
      </c>
      <c r="C121">
        <f t="shared" si="7"/>
        <v>0.24224641466032443</v>
      </c>
      <c r="D121" s="29">
        <f t="shared" si="9"/>
        <v>1.2192048120125516</v>
      </c>
      <c r="E121" s="29">
        <f t="shared" si="10"/>
        <v>1.2796120536307476</v>
      </c>
      <c r="F121" s="29">
        <f t="shared" si="11"/>
        <v>0.87948885581650615</v>
      </c>
      <c r="G121" s="29">
        <f t="shared" si="12"/>
        <v>1.058500068966951</v>
      </c>
    </row>
    <row r="122" spans="1:17" x14ac:dyDescent="0.25">
      <c r="A122">
        <v>0.79802850428785055</v>
      </c>
      <c r="B122">
        <f t="shared" si="8"/>
        <v>0.83459994804382798</v>
      </c>
      <c r="C122">
        <f t="shared" si="7"/>
        <v>0.2503799844131484</v>
      </c>
      <c r="D122" s="29">
        <f t="shared" si="9"/>
        <v>0.91995247467537555</v>
      </c>
      <c r="E122" s="29">
        <f t="shared" si="10"/>
        <v>1.3440508473731547</v>
      </c>
      <c r="F122" s="29">
        <f t="shared" si="11"/>
        <v>0.91887327545116038</v>
      </c>
      <c r="G122" s="29">
        <f t="shared" si="12"/>
        <v>1.2479042503463464</v>
      </c>
    </row>
    <row r="123" spans="1:17" x14ac:dyDescent="0.25">
      <c r="A123">
        <v>9.2684713278603476E-2</v>
      </c>
      <c r="B123">
        <f t="shared" si="8"/>
        <v>-1.3244024343313563</v>
      </c>
      <c r="C123">
        <f t="shared" si="7"/>
        <v>-0.3973207302994069</v>
      </c>
      <c r="D123" s="29">
        <f t="shared" si="9"/>
        <v>0.27794525878979698</v>
      </c>
      <c r="E123" s="29">
        <f t="shared" si="10"/>
        <v>0.52476782777129705</v>
      </c>
      <c r="F123" s="29">
        <f t="shared" si="11"/>
        <v>0.1426891713154487</v>
      </c>
      <c r="G123" s="29">
        <f t="shared" si="12"/>
        <v>0.60146414660974346</v>
      </c>
    </row>
    <row r="124" spans="1:17" x14ac:dyDescent="0.25">
      <c r="A124">
        <v>8.0904568620868561E-2</v>
      </c>
      <c r="B124">
        <f t="shared" si="8"/>
        <v>-1.3990128248995404</v>
      </c>
      <c r="C124">
        <f t="shared" si="7"/>
        <v>-0.41970384746986211</v>
      </c>
      <c r="D124" s="29">
        <f t="shared" si="9"/>
        <v>-0.19782835867944693</v>
      </c>
      <c r="E124" s="29">
        <f t="shared" si="10"/>
        <v>0.18178778114569377</v>
      </c>
      <c r="F124" s="29">
        <f t="shared" si="11"/>
        <v>-0.13633416081418148</v>
      </c>
      <c r="G124" s="29">
        <f t="shared" si="12"/>
        <v>-0.26199822252748156</v>
      </c>
    </row>
    <row r="125" spans="1:17" x14ac:dyDescent="0.25">
      <c r="A125">
        <v>0.52259895626697594</v>
      </c>
      <c r="B125">
        <f t="shared" si="8"/>
        <v>5.6677512717738666E-2</v>
      </c>
      <c r="C125">
        <f t="shared" si="7"/>
        <v>1.7003253815321598E-2</v>
      </c>
      <c r="D125" s="29">
        <f t="shared" si="9"/>
        <v>0.22321056058641814</v>
      </c>
      <c r="E125" s="29">
        <f t="shared" si="10"/>
        <v>0.3482230379606277</v>
      </c>
      <c r="F125" s="29">
        <f t="shared" si="11"/>
        <v>9.7109479189053605E-2</v>
      </c>
      <c r="G125" s="29">
        <f t="shared" si="12"/>
        <v>0.12725182439572494</v>
      </c>
    </row>
    <row r="126" spans="1:17" x14ac:dyDescent="0.25">
      <c r="A126">
        <v>0.40955839716788234</v>
      </c>
      <c r="B126">
        <f t="shared" si="8"/>
        <v>-0.22868108873693549</v>
      </c>
      <c r="C126">
        <f t="shared" si="7"/>
        <v>-6.8604326621080639E-2</v>
      </c>
      <c r="D126" s="29">
        <f t="shared" si="9"/>
        <v>0.44329795104964453</v>
      </c>
      <c r="E126" s="29">
        <f t="shared" si="10"/>
        <v>0.47201576129863521</v>
      </c>
      <c r="F126" s="29">
        <f t="shared" si="11"/>
        <v>0.1794698041155883</v>
      </c>
      <c r="G126" s="29">
        <f t="shared" si="12"/>
        <v>-1.2102523027701623E-2</v>
      </c>
    </row>
    <row r="127" spans="1:17" x14ac:dyDescent="0.25">
      <c r="A127">
        <v>0.31913205359050262</v>
      </c>
      <c r="B127">
        <f t="shared" si="8"/>
        <v>-0.47012724896094721</v>
      </c>
      <c r="C127">
        <f t="shared" si="7"/>
        <v>-0.14103817468828417</v>
      </c>
      <c r="D127" s="29">
        <f t="shared" si="9"/>
        <v>0.31093879667695939</v>
      </c>
      <c r="E127" s="29">
        <f t="shared" si="10"/>
        <v>0.5314609635273041</v>
      </c>
      <c r="F127" s="29">
        <f t="shared" si="11"/>
        <v>0.20380505425937898</v>
      </c>
      <c r="G127" s="29">
        <f t="shared" si="12"/>
        <v>0.36223978968906273</v>
      </c>
    </row>
    <row r="128" spans="1:17" x14ac:dyDescent="0.25">
      <c r="A128">
        <v>0.75942258980071409</v>
      </c>
      <c r="B128">
        <f t="shared" si="8"/>
        <v>0.70444639727420222</v>
      </c>
      <c r="C128">
        <f t="shared" si="7"/>
        <v>0.21133391918226066</v>
      </c>
      <c r="D128" s="29">
        <f t="shared" si="9"/>
        <v>0.61260719690046173</v>
      </c>
      <c r="E128" s="29">
        <f t="shared" si="10"/>
        <v>0.81337310118968631</v>
      </c>
      <c r="F128" s="29">
        <f t="shared" si="11"/>
        <v>0.50152133477212169</v>
      </c>
      <c r="G128" s="29">
        <f t="shared" si="12"/>
        <v>0.83002632645074614</v>
      </c>
    </row>
    <row r="129" spans="1:7" x14ac:dyDescent="0.25">
      <c r="A129">
        <v>0.79039887691885125</v>
      </c>
      <c r="B129">
        <f t="shared" si="8"/>
        <v>0.80780604240711229</v>
      </c>
      <c r="C129">
        <f t="shared" si="7"/>
        <v>0.24234181272213368</v>
      </c>
      <c r="D129" s="29">
        <f t="shared" si="9"/>
        <v>0.89027555614971621</v>
      </c>
      <c r="E129" s="29">
        <f t="shared" si="10"/>
        <v>0.99159350243795041</v>
      </c>
      <c r="F129" s="29">
        <f t="shared" si="11"/>
        <v>0.65174791144005162</v>
      </c>
      <c r="G129" s="29">
        <f t="shared" si="12"/>
        <v>0.75565014488185744</v>
      </c>
    </row>
    <row r="130" spans="1:7" x14ac:dyDescent="0.25">
      <c r="A130">
        <v>0.56544694357127601</v>
      </c>
      <c r="B130">
        <f t="shared" si="8"/>
        <v>0.16479401769004021</v>
      </c>
      <c r="C130">
        <f t="shared" si="7"/>
        <v>4.9438205307012061E-2</v>
      </c>
      <c r="D130" s="29">
        <f t="shared" si="9"/>
        <v>0.71907747421250556</v>
      </c>
      <c r="E130" s="29">
        <f t="shared" si="10"/>
        <v>0.95514267934098318</v>
      </c>
      <c r="F130" s="29">
        <f t="shared" si="11"/>
        <v>0.57695908960204256</v>
      </c>
      <c r="G130" s="29">
        <f t="shared" si="12"/>
        <v>0.73302957277620995</v>
      </c>
    </row>
    <row r="131" spans="1:7" x14ac:dyDescent="0.25">
      <c r="A131">
        <v>0.36640522476882231</v>
      </c>
      <c r="B131">
        <f t="shared" si="8"/>
        <v>-0.34138940579452925</v>
      </c>
      <c r="C131">
        <f t="shared" si="7"/>
        <v>-0.10241682173835877</v>
      </c>
      <c r="D131" s="29">
        <f t="shared" si="9"/>
        <v>0.43218992197654971</v>
      </c>
      <c r="E131" s="29">
        <f t="shared" si="10"/>
        <v>0.71923900600400081</v>
      </c>
      <c r="F131" s="29">
        <f t="shared" si="11"/>
        <v>0.35724498765258506</v>
      </c>
      <c r="G131" s="29">
        <f t="shared" si="12"/>
        <v>0.67429166102104721</v>
      </c>
    </row>
    <row r="132" spans="1:7" x14ac:dyDescent="0.25">
      <c r="A132">
        <v>0.89513840144047363</v>
      </c>
      <c r="B132">
        <f t="shared" si="8"/>
        <v>1.2543269364286627</v>
      </c>
      <c r="C132">
        <f t="shared" si="7"/>
        <v>0.37629808092859879</v>
      </c>
      <c r="D132" s="29">
        <f t="shared" si="9"/>
        <v>0.80460630571174763</v>
      </c>
      <c r="E132" s="29">
        <f t="shared" si="10"/>
        <v>1.044864952182224</v>
      </c>
      <c r="F132" s="29">
        <f t="shared" si="11"/>
        <v>0.71734679727685779</v>
      </c>
      <c r="G132" s="29">
        <f t="shared" si="12"/>
        <v>0.8361347176799474</v>
      </c>
    </row>
    <row r="133" spans="1:7" x14ac:dyDescent="0.25">
      <c r="A133">
        <v>8.4047975096896266E-2</v>
      </c>
      <c r="B133">
        <f t="shared" si="8"/>
        <v>-1.3783477400484161</v>
      </c>
      <c r="C133">
        <f t="shared" si="7"/>
        <v>-0.41350432201452481</v>
      </c>
      <c r="D133" s="29">
        <f t="shared" si="9"/>
        <v>0.34990433463549431</v>
      </c>
      <c r="E133" s="29">
        <f t="shared" si="10"/>
        <v>0.433677989754431</v>
      </c>
      <c r="F133" s="29">
        <f t="shared" si="11"/>
        <v>7.3473847286906008E-2</v>
      </c>
      <c r="G133" s="29">
        <f t="shared" si="12"/>
        <v>0.13228236551616904</v>
      </c>
    </row>
    <row r="134" spans="1:7" x14ac:dyDescent="0.25">
      <c r="A134">
        <v>0.98239082003234957</v>
      </c>
      <c r="B134">
        <f t="shared" si="8"/>
        <v>2.1058387689160116</v>
      </c>
      <c r="C134">
        <f t="shared" si="7"/>
        <v>0.63175163067480344</v>
      </c>
      <c r="D134" s="29">
        <f t="shared" si="9"/>
        <v>0.84229860526463618</v>
      </c>
      <c r="E134" s="29">
        <f t="shared" si="10"/>
        <v>1.2755187020389804</v>
      </c>
      <c r="F134" s="29">
        <f t="shared" si="11"/>
        <v>0.94642330959907217</v>
      </c>
      <c r="G134" s="29">
        <f t="shared" si="12"/>
        <v>1.0098328706901309</v>
      </c>
    </row>
    <row r="135" spans="1:7" x14ac:dyDescent="0.25">
      <c r="A135">
        <v>2.0477919858394117E-2</v>
      </c>
      <c r="B135">
        <f t="shared" si="8"/>
        <v>-2.0439767940609985</v>
      </c>
      <c r="C135">
        <f t="shared" si="7"/>
        <v>-0.61319303821829951</v>
      </c>
      <c r="D135" s="29">
        <f t="shared" si="9"/>
        <v>0.32903310325406288</v>
      </c>
      <c r="E135" s="29">
        <f t="shared" si="10"/>
        <v>0.23728104831329222</v>
      </c>
      <c r="F135" s="29">
        <f t="shared" si="11"/>
        <v>-0.11735969910123664</v>
      </c>
      <c r="G135" s="29">
        <f t="shared" si="12"/>
        <v>0.23900869155391116</v>
      </c>
    </row>
    <row r="136" spans="1:7" x14ac:dyDescent="0.25">
      <c r="A136">
        <v>0.82180242316965235</v>
      </c>
      <c r="B136">
        <f t="shared" si="8"/>
        <v>0.92225581853699512</v>
      </c>
      <c r="C136">
        <f t="shared" si="7"/>
        <v>0.2766767455610985</v>
      </c>
      <c r="D136" s="29">
        <f t="shared" si="9"/>
        <v>0.34744161880828889</v>
      </c>
      <c r="E136" s="29">
        <f t="shared" si="10"/>
        <v>0.92278087872187009</v>
      </c>
      <c r="F136" s="29">
        <f t="shared" si="11"/>
        <v>0.58810900292771873</v>
      </c>
      <c r="G136" s="29">
        <f t="shared" si="12"/>
        <v>0.36923010945176082</v>
      </c>
    </row>
    <row r="137" spans="1:7" x14ac:dyDescent="0.25">
      <c r="A137">
        <v>0.82665486617633599</v>
      </c>
      <c r="B137">
        <f t="shared" si="8"/>
        <v>0.94102847386778821</v>
      </c>
      <c r="C137">
        <f t="shared" ref="C137:C200" si="13">B137*$B$2</f>
        <v>0.28230854216033646</v>
      </c>
      <c r="D137" s="29">
        <f t="shared" si="9"/>
        <v>0.97598226405310529</v>
      </c>
      <c r="E137" s="29">
        <f t="shared" si="10"/>
        <v>0.8753696996535657</v>
      </c>
      <c r="F137" s="29">
        <f t="shared" si="11"/>
        <v>0.57620531237078487</v>
      </c>
      <c r="G137" s="29">
        <f t="shared" si="12"/>
        <v>1.1348225129307496</v>
      </c>
    </row>
    <row r="138" spans="1:7" x14ac:dyDescent="0.25">
      <c r="A138">
        <v>0.61845759453108307</v>
      </c>
      <c r="B138">
        <f t="shared" ref="B138:B201" si="14">_xlfn.NORM.S.INV(A138)</f>
        <v>0.30143237372461712</v>
      </c>
      <c r="C138">
        <f t="shared" si="13"/>
        <v>9.0429712117385139E-2</v>
      </c>
      <c r="D138" s="29">
        <f t="shared" ref="D138:D201" si="15">$D$1+$D$3*C137+C138</f>
        <v>0.78804569162962068</v>
      </c>
      <c r="E138" s="29">
        <f t="shared" si="10"/>
        <v>1.0422546814219926</v>
      </c>
      <c r="F138" s="29">
        <f t="shared" si="11"/>
        <v>0.65354013610134831</v>
      </c>
      <c r="G138" s="29">
        <f t="shared" si="12"/>
        <v>0.28110165079727123</v>
      </c>
    </row>
    <row r="139" spans="1:7" x14ac:dyDescent="0.25">
      <c r="A139">
        <v>0.22586748863185521</v>
      </c>
      <c r="B139">
        <f t="shared" si="14"/>
        <v>-0.75252570552946585</v>
      </c>
      <c r="C139">
        <f t="shared" si="13"/>
        <v>-0.22575771165883973</v>
      </c>
      <c r="D139" s="29">
        <f t="shared" si="15"/>
        <v>0.3375430868233299</v>
      </c>
      <c r="E139" s="29">
        <f t="shared" si="10"/>
        <v>0.63238056126398745</v>
      </c>
      <c r="F139" s="29">
        <f t="shared" si="11"/>
        <v>0.26229071928771419</v>
      </c>
      <c r="G139" s="29">
        <f t="shared" si="12"/>
        <v>0.84964777859757656</v>
      </c>
    </row>
    <row r="140" spans="1:7" x14ac:dyDescent="0.25">
      <c r="A140">
        <v>0.74953459273049106</v>
      </c>
      <c r="B140">
        <f t="shared" si="14"/>
        <v>0.67302589869509766</v>
      </c>
      <c r="C140">
        <f t="shared" si="13"/>
        <v>0.2019077696085293</v>
      </c>
      <c r="D140" s="29">
        <f t="shared" si="15"/>
        <v>0.5438773714473415</v>
      </c>
      <c r="E140" s="29">
        <f t="shared" ref="E140:E203" si="16">$E$1+C140+$E$3*C139+$E$4*C138</f>
        <v>0.82520079862606344</v>
      </c>
      <c r="F140" s="29">
        <f t="shared" si="11"/>
        <v>0.50591758203170789</v>
      </c>
      <c r="G140" s="29">
        <f t="shared" si="12"/>
        <v>0.59978584270964885</v>
      </c>
    </row>
    <row r="141" spans="1:7" x14ac:dyDescent="0.25">
      <c r="A141">
        <v>0.75753044221320232</v>
      </c>
      <c r="B141">
        <f t="shared" si="14"/>
        <v>0.69838074378535464</v>
      </c>
      <c r="C141">
        <f t="shared" si="13"/>
        <v>0.20951422313560639</v>
      </c>
      <c r="D141" s="29">
        <f t="shared" si="15"/>
        <v>0.85084966186157684</v>
      </c>
      <c r="E141" s="29">
        <f t="shared" si="16"/>
        <v>0.92016502327633509</v>
      </c>
      <c r="F141" s="29">
        <f t="shared" ref="F141:F204" si="17">C141+$F$1+$F$3*C140+$F$4*C139+$F$5*$C$9</f>
        <v>0.5897340009328651</v>
      </c>
      <c r="G141" s="29">
        <f t="shared" si="12"/>
        <v>0.61518263704312104</v>
      </c>
    </row>
    <row r="142" spans="1:7" x14ac:dyDescent="0.25">
      <c r="A142">
        <v>0.64656514175847657</v>
      </c>
      <c r="B142">
        <f t="shared" si="14"/>
        <v>0.37606346264859314</v>
      </c>
      <c r="C142">
        <f t="shared" si="13"/>
        <v>0.11281903879457794</v>
      </c>
      <c r="D142" s="29">
        <f t="shared" si="15"/>
        <v>0.75947899498950244</v>
      </c>
      <c r="E142" s="29">
        <f t="shared" si="16"/>
        <v>0.99833925820579283</v>
      </c>
      <c r="F142" s="29">
        <f t="shared" si="17"/>
        <v>0.62438104238287828</v>
      </c>
      <c r="G142" s="29">
        <f t="shared" ref="G142:G205" si="18">C142+$G$1+$G$3*C141+$G$4*C140+$G$5*$C139+$G$6*$C138</f>
        <v>0.66282131748356443</v>
      </c>
    </row>
    <row r="143" spans="1:7" x14ac:dyDescent="0.25">
      <c r="A143">
        <v>0.79067354350413521</v>
      </c>
      <c r="B143">
        <f t="shared" si="14"/>
        <v>0.8087605135595779</v>
      </c>
      <c r="C143">
        <f t="shared" si="13"/>
        <v>0.24262815406787336</v>
      </c>
      <c r="D143" s="29">
        <f t="shared" si="15"/>
        <v>0.82160148122407795</v>
      </c>
      <c r="E143" s="29">
        <f t="shared" si="16"/>
        <v>1.082843362719405</v>
      </c>
      <c r="F143" s="29">
        <f t="shared" si="17"/>
        <v>0.71779401997788539</v>
      </c>
      <c r="G143" s="29">
        <f t="shared" si="18"/>
        <v>1.0764853263922365</v>
      </c>
    </row>
    <row r="144" spans="1:7" x14ac:dyDescent="0.25">
      <c r="A144">
        <v>0.77404095583971677</v>
      </c>
      <c r="B144">
        <f t="shared" si="14"/>
        <v>0.75222113061808771</v>
      </c>
      <c r="C144">
        <f t="shared" si="13"/>
        <v>0.22566633918542631</v>
      </c>
      <c r="D144" s="29">
        <f t="shared" si="15"/>
        <v>0.89550604703293768</v>
      </c>
      <c r="E144" s="29">
        <f t="shared" si="16"/>
        <v>1.0921080317371943</v>
      </c>
      <c r="F144" s="29">
        <f t="shared" si="17"/>
        <v>0.72374729590244802</v>
      </c>
      <c r="G144" s="29">
        <f t="shared" si="18"/>
        <v>0.87495983618717221</v>
      </c>
    </row>
    <row r="145" spans="1:7" x14ac:dyDescent="0.25">
      <c r="A145">
        <v>0.52940458388012335</v>
      </c>
      <c r="B145">
        <f t="shared" si="14"/>
        <v>7.3773225087191321E-2</v>
      </c>
      <c r="C145">
        <f t="shared" si="13"/>
        <v>2.2131967526157394E-2</v>
      </c>
      <c r="D145" s="29">
        <f t="shared" si="15"/>
        <v>0.68009840495595586</v>
      </c>
      <c r="E145" s="29">
        <f t="shared" si="16"/>
        <v>0.93201639874601994</v>
      </c>
      <c r="F145" s="29">
        <f t="shared" si="17"/>
        <v>0.55237093287218886</v>
      </c>
      <c r="G145" s="29">
        <f t="shared" si="18"/>
        <v>0.67238690269604795</v>
      </c>
    </row>
    <row r="146" spans="1:7" x14ac:dyDescent="0.25">
      <c r="A146">
        <v>0.78884243293557543</v>
      </c>
      <c r="B146">
        <f t="shared" si="14"/>
        <v>0.80241120409239797</v>
      </c>
      <c r="C146">
        <f t="shared" si="13"/>
        <v>0.24072336122771937</v>
      </c>
      <c r="D146" s="29">
        <f t="shared" si="15"/>
        <v>0.75621573849602952</v>
      </c>
      <c r="E146" s="29">
        <f t="shared" si="16"/>
        <v>1.0420558806649685</v>
      </c>
      <c r="F146" s="29">
        <f t="shared" si="17"/>
        <v>0.68446003344530915</v>
      </c>
      <c r="G146" s="29">
        <f t="shared" si="18"/>
        <v>0.88269762289482889</v>
      </c>
    </row>
    <row r="147" spans="1:7" x14ac:dyDescent="0.25">
      <c r="A147">
        <v>7.7211828974272896E-3</v>
      </c>
      <c r="B147">
        <f t="shared" si="14"/>
        <v>-2.4218348721650429</v>
      </c>
      <c r="C147">
        <f t="shared" si="13"/>
        <v>-0.72655046164951287</v>
      </c>
      <c r="D147" s="29">
        <f t="shared" si="15"/>
        <v>-5.804410879010935E-2</v>
      </c>
      <c r="E147" s="29">
        <f t="shared" si="16"/>
        <v>0.10266400597480974</v>
      </c>
      <c r="F147" s="29">
        <f t="shared" si="17"/>
        <v>-0.25643754344907899</v>
      </c>
      <c r="G147" s="29">
        <f t="shared" si="18"/>
        <v>-0.12838353538495637</v>
      </c>
    </row>
    <row r="148" spans="1:7" x14ac:dyDescent="0.25">
      <c r="A148">
        <v>0.13815729239783928</v>
      </c>
      <c r="B148">
        <f t="shared" si="14"/>
        <v>-1.088635660098723</v>
      </c>
      <c r="C148">
        <f t="shared" si="13"/>
        <v>-0.32659069802961688</v>
      </c>
      <c r="D148" s="29">
        <f t="shared" si="15"/>
        <v>-0.33517602118427586</v>
      </c>
      <c r="E148" s="29">
        <f t="shared" si="16"/>
        <v>0.1064234156367144</v>
      </c>
      <c r="F148" s="29">
        <f t="shared" si="17"/>
        <v>-0.1778098908696073</v>
      </c>
      <c r="G148" s="29">
        <f t="shared" si="18"/>
        <v>-0.19755696694553576</v>
      </c>
    </row>
    <row r="149" spans="1:7" x14ac:dyDescent="0.25">
      <c r="A149">
        <v>0.54908902249214153</v>
      </c>
      <c r="B149">
        <f t="shared" si="14"/>
        <v>0.12336009527832401</v>
      </c>
      <c r="C149">
        <f t="shared" si="13"/>
        <v>3.70080285834972E-2</v>
      </c>
      <c r="D149" s="29">
        <f t="shared" si="15"/>
        <v>0.30839453996276539</v>
      </c>
      <c r="E149" s="29">
        <f t="shared" si="16"/>
        <v>0.2830924949088835</v>
      </c>
      <c r="F149" s="29">
        <f t="shared" si="17"/>
        <v>5.5590594328295495E-2</v>
      </c>
      <c r="G149" s="29">
        <f t="shared" si="18"/>
        <v>0.16831585563689261</v>
      </c>
    </row>
    <row r="150" spans="1:7" x14ac:dyDescent="0.25">
      <c r="A150">
        <v>0.91903439436017942</v>
      </c>
      <c r="B150">
        <f t="shared" si="14"/>
        <v>1.3986058494530216</v>
      </c>
      <c r="C150">
        <f t="shared" si="13"/>
        <v>0.41958175483590648</v>
      </c>
      <c r="D150" s="29">
        <f t="shared" si="15"/>
        <v>0.94548737484435441</v>
      </c>
      <c r="E150" s="29">
        <f t="shared" si="16"/>
        <v>1.0074494899158082</v>
      </c>
      <c r="F150" s="29">
        <f t="shared" si="17"/>
        <v>0.70359174031191918</v>
      </c>
      <c r="G150" s="29">
        <f t="shared" si="18"/>
        <v>0.39646762464214347</v>
      </c>
    </row>
    <row r="151" spans="1:7" x14ac:dyDescent="0.25">
      <c r="A151">
        <v>0.47337260048219243</v>
      </c>
      <c r="B151">
        <f t="shared" si="14"/>
        <v>-6.6794626908186869E-2</v>
      </c>
      <c r="C151">
        <f t="shared" si="13"/>
        <v>-2.0038388072456059E-2</v>
      </c>
      <c r="D151" s="29">
        <f t="shared" si="15"/>
        <v>0.77366884031267846</v>
      </c>
      <c r="E151" s="29">
        <f t="shared" si="16"/>
        <v>0.90455570077889602</v>
      </c>
      <c r="F151" s="29">
        <f t="shared" si="17"/>
        <v>0.52608070588845468</v>
      </c>
      <c r="G151" s="29">
        <f t="shared" si="18"/>
        <v>0.93719465239180577</v>
      </c>
    </row>
    <row r="152" spans="1:7" x14ac:dyDescent="0.25">
      <c r="A152">
        <v>0.90130314035462511</v>
      </c>
      <c r="B152">
        <f t="shared" si="14"/>
        <v>1.2890125623241633</v>
      </c>
      <c r="C152">
        <f t="shared" si="13"/>
        <v>0.38670376869724898</v>
      </c>
      <c r="D152" s="29">
        <f t="shared" si="15"/>
        <v>0.87267689704652973</v>
      </c>
      <c r="E152" s="29">
        <f t="shared" si="16"/>
        <v>1.2445172765953836</v>
      </c>
      <c r="F152" s="29">
        <f t="shared" si="17"/>
        <v>0.8717469233705375</v>
      </c>
      <c r="G152" s="29">
        <f t="shared" si="18"/>
        <v>1.2226158370435909</v>
      </c>
    </row>
    <row r="153" spans="1:7" x14ac:dyDescent="0.25">
      <c r="A153">
        <v>0.59398174993133335</v>
      </c>
      <c r="B153">
        <f t="shared" si="14"/>
        <v>0.23779963711555996</v>
      </c>
      <c r="C153">
        <f t="shared" si="13"/>
        <v>7.1339891134667988E-2</v>
      </c>
      <c r="D153" s="29">
        <f t="shared" si="15"/>
        <v>0.8420325292227423</v>
      </c>
      <c r="E153" s="29">
        <f t="shared" si="16"/>
        <v>0.95667642025430999</v>
      </c>
      <c r="F153" s="29">
        <f t="shared" si="17"/>
        <v>0.58719386564332976</v>
      </c>
      <c r="G153" s="29">
        <f t="shared" si="18"/>
        <v>0.90600510789692401</v>
      </c>
    </row>
    <row r="154" spans="1:7" x14ac:dyDescent="0.25">
      <c r="A154">
        <v>0.33823664052247687</v>
      </c>
      <c r="B154">
        <f t="shared" si="14"/>
        <v>-0.4172804574528679</v>
      </c>
      <c r="C154">
        <f t="shared" si="13"/>
        <v>-0.12518413723586036</v>
      </c>
      <c r="D154" s="29">
        <f t="shared" si="15"/>
        <v>0.42475378655840729</v>
      </c>
      <c r="E154" s="29">
        <f t="shared" si="16"/>
        <v>0.76516731581037312</v>
      </c>
      <c r="F154" s="29">
        <f t="shared" si="17"/>
        <v>0.3865469332786805</v>
      </c>
      <c r="G154" s="29">
        <f t="shared" si="18"/>
        <v>0.34736108316343761</v>
      </c>
    </row>
    <row r="155" spans="1:7" x14ac:dyDescent="0.25">
      <c r="A155">
        <v>0.88418225653859062</v>
      </c>
      <c r="B155">
        <f t="shared" si="14"/>
        <v>1.1961565145325814</v>
      </c>
      <c r="C155">
        <f t="shared" si="13"/>
        <v>0.35884695435977443</v>
      </c>
      <c r="D155" s="29">
        <f t="shared" si="15"/>
        <v>0.77121805829467216</v>
      </c>
      <c r="E155" s="29">
        <f t="shared" si="16"/>
        <v>1.0247908421957113</v>
      </c>
      <c r="F155" s="29">
        <f t="shared" si="17"/>
        <v>0.69735925025732959</v>
      </c>
      <c r="G155" s="29">
        <f t="shared" si="18"/>
        <v>0.98949154371083914</v>
      </c>
    </row>
    <row r="156" spans="1:7" x14ac:dyDescent="0.25">
      <c r="A156">
        <v>0.673421430097354</v>
      </c>
      <c r="B156">
        <f t="shared" si="14"/>
        <v>0.44938057752829208</v>
      </c>
      <c r="C156">
        <f t="shared" si="13"/>
        <v>0.13481417325848763</v>
      </c>
      <c r="D156" s="29">
        <f t="shared" si="15"/>
        <v>0.8860070413103297</v>
      </c>
      <c r="E156" s="29">
        <f t="shared" si="16"/>
        <v>0.96416399554403065</v>
      </c>
      <c r="F156" s="29">
        <f t="shared" si="17"/>
        <v>0.60798169728313822</v>
      </c>
      <c r="G156" s="29">
        <f t="shared" si="18"/>
        <v>0.5993480676492734</v>
      </c>
    </row>
    <row r="157" spans="1:7" x14ac:dyDescent="0.25">
      <c r="A157">
        <v>0.2349314859462264</v>
      </c>
      <c r="B157">
        <f t="shared" si="14"/>
        <v>-0.72270202387514959</v>
      </c>
      <c r="C157">
        <f t="shared" si="13"/>
        <v>-0.21681060716254488</v>
      </c>
      <c r="D157" s="29">
        <f t="shared" si="15"/>
        <v>0.37755931411839649</v>
      </c>
      <c r="E157" s="29">
        <f t="shared" si="16"/>
        <v>0.69413526121060865</v>
      </c>
      <c r="F157" s="29">
        <f t="shared" si="17"/>
        <v>0.3119531319002814</v>
      </c>
      <c r="G157" s="29">
        <f t="shared" si="18"/>
        <v>0.40839166074893057</v>
      </c>
    </row>
    <row r="158" spans="1:7" x14ac:dyDescent="0.25">
      <c r="A158">
        <v>0.63124485000152597</v>
      </c>
      <c r="B158">
        <f t="shared" si="14"/>
        <v>0.33515217037666101</v>
      </c>
      <c r="C158">
        <f t="shared" si="13"/>
        <v>0.1005456511129983</v>
      </c>
      <c r="D158" s="29">
        <f t="shared" si="15"/>
        <v>0.44877822609921691</v>
      </c>
      <c r="E158" s="29">
        <f t="shared" si="16"/>
        <v>0.74606601683512086</v>
      </c>
      <c r="F158" s="29">
        <f t="shared" si="17"/>
        <v>0.42144964367702564</v>
      </c>
      <c r="G158" s="29">
        <f t="shared" si="18"/>
        <v>0.75219686719696088</v>
      </c>
    </row>
    <row r="159" spans="1:7" x14ac:dyDescent="0.25">
      <c r="A159">
        <v>9.3722342600787378E-2</v>
      </c>
      <c r="B159">
        <f t="shared" si="14"/>
        <v>-1.3181761568257597</v>
      </c>
      <c r="C159">
        <f t="shared" si="13"/>
        <v>-0.39545284704772793</v>
      </c>
      <c r="D159" s="29">
        <f t="shared" si="15"/>
        <v>0.17492910873137085</v>
      </c>
      <c r="E159" s="29">
        <f t="shared" si="16"/>
        <v>0.26809573564375322</v>
      </c>
      <c r="F159" s="29">
        <f t="shared" si="17"/>
        <v>-5.3093785299793153E-2</v>
      </c>
      <c r="G159" s="29">
        <f t="shared" si="18"/>
        <v>-5.7402072232738896E-2</v>
      </c>
    </row>
    <row r="160" spans="1:7" x14ac:dyDescent="0.25">
      <c r="A160">
        <v>0.56987212744529558</v>
      </c>
      <c r="B160">
        <f t="shared" si="14"/>
        <v>0.17604862070360067</v>
      </c>
      <c r="C160">
        <f t="shared" si="13"/>
        <v>5.2814586211080199E-2</v>
      </c>
      <c r="D160" s="29">
        <f t="shared" si="15"/>
        <v>0.27599759327767065</v>
      </c>
      <c r="E160" s="29">
        <f t="shared" si="16"/>
        <v>0.59530642313241544</v>
      </c>
      <c r="F160" s="29">
        <f t="shared" si="17"/>
        <v>0.29198112617738736</v>
      </c>
      <c r="G160" s="29">
        <f t="shared" si="18"/>
        <v>0.24117509363815376</v>
      </c>
    </row>
    <row r="161" spans="1:7" x14ac:dyDescent="0.25">
      <c r="A161">
        <v>0.59718619342631307</v>
      </c>
      <c r="B161">
        <f t="shared" si="14"/>
        <v>0.24607055879443415</v>
      </c>
      <c r="C161">
        <f t="shared" si="13"/>
        <v>7.3821167638330243E-2</v>
      </c>
      <c r="D161" s="29">
        <f t="shared" si="15"/>
        <v>0.6107913779860864</v>
      </c>
      <c r="E161" s="29">
        <f t="shared" si="16"/>
        <v>0.64204732192477909</v>
      </c>
      <c r="F161" s="29">
        <f t="shared" si="17"/>
        <v>0.34349513145994282</v>
      </c>
      <c r="G161" s="29">
        <f t="shared" si="18"/>
        <v>0.59067088595125095</v>
      </c>
    </row>
    <row r="162" spans="1:7" x14ac:dyDescent="0.25">
      <c r="A162">
        <v>0.50883510849330116</v>
      </c>
      <c r="B162">
        <f t="shared" si="14"/>
        <v>2.2148143384830166E-2</v>
      </c>
      <c r="C162">
        <f t="shared" si="13"/>
        <v>6.6444430154490499E-3</v>
      </c>
      <c r="D162" s="29">
        <f t="shared" si="15"/>
        <v>0.5583192603622803</v>
      </c>
      <c r="E162" s="29">
        <f t="shared" si="16"/>
        <v>0.76468086131904622</v>
      </c>
      <c r="F162" s="29">
        <f t="shared" si="17"/>
        <v>0.4192012693856042</v>
      </c>
      <c r="G162" s="29">
        <f t="shared" si="18"/>
        <v>0.35622689694345594</v>
      </c>
    </row>
    <row r="163" spans="1:7" x14ac:dyDescent="0.25">
      <c r="A163">
        <v>0.21054719687490464</v>
      </c>
      <c r="B163">
        <f t="shared" si="14"/>
        <v>-0.80452403575811027</v>
      </c>
      <c r="C163">
        <f t="shared" si="13"/>
        <v>-0.24135721072743307</v>
      </c>
      <c r="D163" s="29">
        <f t="shared" si="15"/>
        <v>0.26329389938338121</v>
      </c>
      <c r="E163" s="29">
        <f t="shared" si="16"/>
        <v>0.49149347783562347</v>
      </c>
      <c r="F163" s="29">
        <f t="shared" si="17"/>
        <v>0.1506309002217445</v>
      </c>
      <c r="G163" s="29">
        <f t="shared" si="18"/>
        <v>0.51034573584391951</v>
      </c>
    </row>
    <row r="164" spans="1:7" x14ac:dyDescent="0.25">
      <c r="A164">
        <v>4.2909024323252054E-2</v>
      </c>
      <c r="B164">
        <f t="shared" si="14"/>
        <v>-1.7178825043264967</v>
      </c>
      <c r="C164">
        <f t="shared" si="13"/>
        <v>-0.51536475129794901</v>
      </c>
      <c r="D164" s="29">
        <f t="shared" si="15"/>
        <v>-0.18431479880715218</v>
      </c>
      <c r="E164" s="29">
        <f t="shared" si="16"/>
        <v>6.6614420544514025E-2</v>
      </c>
      <c r="F164" s="29">
        <f t="shared" si="17"/>
        <v>-0.24273031923278862</v>
      </c>
      <c r="G164" s="29">
        <f t="shared" si="18"/>
        <v>-0.13026440550569393</v>
      </c>
    </row>
    <row r="165" spans="1:7" x14ac:dyDescent="0.25">
      <c r="A165">
        <v>0.49034089175084689</v>
      </c>
      <c r="B165">
        <f t="shared" si="14"/>
        <v>-2.4214159867008235E-2</v>
      </c>
      <c r="C165">
        <f t="shared" si="13"/>
        <v>-7.2642479601024703E-3</v>
      </c>
      <c r="D165" s="29">
        <f t="shared" si="15"/>
        <v>0.13198042613133323</v>
      </c>
      <c r="E165" s="29">
        <f t="shared" si="16"/>
        <v>0.33851049209994971</v>
      </c>
      <c r="F165" s="29">
        <f t="shared" si="17"/>
        <v>8.1366671753986902E-2</v>
      </c>
      <c r="G165" s="29">
        <f t="shared" si="18"/>
        <v>0.10425768548696432</v>
      </c>
    </row>
    <row r="166" spans="1:7" x14ac:dyDescent="0.25">
      <c r="A166">
        <v>0.54264961699270609</v>
      </c>
      <c r="B166">
        <f t="shared" si="14"/>
        <v>0.10711119490359421</v>
      </c>
      <c r="C166">
        <f t="shared" si="13"/>
        <v>3.213335847107826E-2</v>
      </c>
      <c r="D166" s="29">
        <f t="shared" si="15"/>
        <v>0.52704838489900652</v>
      </c>
      <c r="E166" s="29">
        <f t="shared" si="16"/>
        <v>0.52235533397184741</v>
      </c>
      <c r="F166" s="29">
        <f t="shared" si="17"/>
        <v>0.2418022173491515</v>
      </c>
      <c r="G166" s="29">
        <f t="shared" si="18"/>
        <v>0.2224902281731497</v>
      </c>
    </row>
    <row r="167" spans="1:7" x14ac:dyDescent="0.25">
      <c r="A167">
        <v>1.8097476119266334E-2</v>
      </c>
      <c r="B167">
        <f t="shared" si="14"/>
        <v>-2.0947305461103607</v>
      </c>
      <c r="C167">
        <f t="shared" si="13"/>
        <v>-0.62841916383310814</v>
      </c>
      <c r="D167" s="29">
        <f t="shared" si="15"/>
        <v>-0.10592581290335334</v>
      </c>
      <c r="E167" s="29">
        <f t="shared" si="16"/>
        <v>8.4741816218389956E-2</v>
      </c>
      <c r="F167" s="29">
        <f t="shared" si="17"/>
        <v>-0.25056111138120868</v>
      </c>
      <c r="G167" s="29">
        <f t="shared" si="18"/>
        <v>-0.20072547893707304</v>
      </c>
    </row>
    <row r="168" spans="1:7" x14ac:dyDescent="0.25">
      <c r="A168">
        <v>0.74678792687765128</v>
      </c>
      <c r="B168">
        <f t="shared" si="14"/>
        <v>0.66441592014594653</v>
      </c>
      <c r="C168">
        <f t="shared" si="13"/>
        <v>0.19932477604378396</v>
      </c>
      <c r="D168" s="29">
        <f t="shared" si="15"/>
        <v>0.25943136136060829</v>
      </c>
      <c r="E168" s="29">
        <f t="shared" si="16"/>
        <v>0.59796853751566115</v>
      </c>
      <c r="F168" s="29">
        <f t="shared" si="17"/>
        <v>0.32478110150336315</v>
      </c>
      <c r="G168" s="29">
        <f t="shared" si="18"/>
        <v>0.65274521398059471</v>
      </c>
    </row>
    <row r="169" spans="1:7" x14ac:dyDescent="0.25">
      <c r="A169">
        <v>0.43873409222693566</v>
      </c>
      <c r="B169">
        <f t="shared" si="14"/>
        <v>-0.15417952674331059</v>
      </c>
      <c r="C169">
        <f t="shared" si="13"/>
        <v>-4.6253858022993179E-2</v>
      </c>
      <c r="D169" s="29">
        <f t="shared" si="15"/>
        <v>0.59327348520765555</v>
      </c>
      <c r="E169" s="29">
        <f t="shared" si="16"/>
        <v>0.50204086446565555</v>
      </c>
      <c r="F169" s="29">
        <f t="shared" si="17"/>
        <v>0.21213428669608678</v>
      </c>
      <c r="G169" s="29">
        <f t="shared" si="18"/>
        <v>0.31852633183413809</v>
      </c>
    </row>
    <row r="170" spans="1:7" x14ac:dyDescent="0.25">
      <c r="A170">
        <v>0.19919431134983367</v>
      </c>
      <c r="B170">
        <f t="shared" si="14"/>
        <v>-0.84450257921264849</v>
      </c>
      <c r="C170">
        <f t="shared" si="13"/>
        <v>-0.25335077376379456</v>
      </c>
      <c r="D170" s="29">
        <f t="shared" si="15"/>
        <v>0.2142715256201102</v>
      </c>
      <c r="E170" s="29">
        <f t="shared" si="16"/>
        <v>0.50325220764222234</v>
      </c>
      <c r="F170" s="29">
        <f t="shared" si="17"/>
        <v>0.15512909929164229</v>
      </c>
      <c r="G170" s="29">
        <f t="shared" si="18"/>
        <v>3.5817862873440062E-2</v>
      </c>
    </row>
    <row r="171" spans="1:7" x14ac:dyDescent="0.25">
      <c r="A171">
        <v>0.49824518570513016</v>
      </c>
      <c r="B171">
        <f t="shared" si="14"/>
        <v>-4.3986813127785129E-3</v>
      </c>
      <c r="C171">
        <f t="shared" si="13"/>
        <v>-1.3196043938335539E-3</v>
      </c>
      <c r="D171" s="29">
        <f t="shared" si="15"/>
        <v>0.32133485397151024</v>
      </c>
      <c r="E171" s="29">
        <f t="shared" si="16"/>
        <v>0.55350346551507179</v>
      </c>
      <c r="F171" s="29">
        <f t="shared" si="17"/>
        <v>0.25064791214524962</v>
      </c>
      <c r="G171" s="29">
        <f t="shared" si="18"/>
        <v>0.7474429578491395</v>
      </c>
    </row>
    <row r="172" spans="1:7" x14ac:dyDescent="0.25">
      <c r="A172">
        <v>9.1738639484847562E-2</v>
      </c>
      <c r="B172">
        <f t="shared" si="14"/>
        <v>-1.3301244257427738</v>
      </c>
      <c r="C172">
        <f t="shared" si="13"/>
        <v>-0.39903732772283212</v>
      </c>
      <c r="D172" s="29">
        <f t="shared" si="15"/>
        <v>0.10003894920148437</v>
      </c>
      <c r="E172" s="29">
        <f t="shared" si="16"/>
        <v>0.19896256057473322</v>
      </c>
      <c r="F172" s="29">
        <f t="shared" si="17"/>
        <v>-0.108386418158005</v>
      </c>
      <c r="G172" s="29">
        <f t="shared" si="18"/>
        <v>-0.11920137065635597</v>
      </c>
    </row>
    <row r="173" spans="1:7" x14ac:dyDescent="0.25">
      <c r="A173">
        <v>0.64354380932035282</v>
      </c>
      <c r="B173">
        <f t="shared" si="14"/>
        <v>0.36794749954621314</v>
      </c>
      <c r="C173">
        <f t="shared" si="13"/>
        <v>0.11038424986386394</v>
      </c>
      <c r="D173" s="29">
        <f t="shared" si="15"/>
        <v>0.33105812045788152</v>
      </c>
      <c r="E173" s="29">
        <f t="shared" si="16"/>
        <v>0.61033774424491449</v>
      </c>
      <c r="F173" s="29">
        <f t="shared" si="17"/>
        <v>0.31755742090808003</v>
      </c>
      <c r="G173" s="29">
        <f t="shared" si="18"/>
        <v>0.33212436375089333</v>
      </c>
    </row>
    <row r="174" spans="1:7" x14ac:dyDescent="0.25">
      <c r="A174">
        <v>7.8646198919644764E-2</v>
      </c>
      <c r="B174">
        <f t="shared" si="14"/>
        <v>-1.4142367607893211</v>
      </c>
      <c r="C174">
        <f t="shared" si="13"/>
        <v>-0.42427102823679635</v>
      </c>
      <c r="D174" s="29">
        <f t="shared" si="15"/>
        <v>0.15299794666790839</v>
      </c>
      <c r="E174" s="29">
        <f t="shared" si="16"/>
        <v>0.17130616560600273</v>
      </c>
      <c r="F174" s="29">
        <f t="shared" si="17"/>
        <v>-0.13264454315660151</v>
      </c>
      <c r="G174" s="29">
        <f t="shared" si="18"/>
        <v>9.7453710730366627E-2</v>
      </c>
    </row>
    <row r="175" spans="1:7" x14ac:dyDescent="0.25">
      <c r="A175">
        <v>0.73961607715079192</v>
      </c>
      <c r="B175">
        <f t="shared" si="14"/>
        <v>0.64216224264648725</v>
      </c>
      <c r="C175">
        <f t="shared" si="13"/>
        <v>0.19264867279394618</v>
      </c>
      <c r="D175" s="29">
        <f t="shared" si="15"/>
        <v>0.39565895302818876</v>
      </c>
      <c r="E175" s="29">
        <f t="shared" si="16"/>
        <v>0.72466685862109359</v>
      </c>
      <c r="F175" s="29">
        <f t="shared" si="17"/>
        <v>0.42323951990988573</v>
      </c>
      <c r="G175" s="29">
        <f t="shared" si="18"/>
        <v>0.36571172972887761</v>
      </c>
    </row>
    <row r="176" spans="1:7" x14ac:dyDescent="0.25">
      <c r="A176">
        <v>0.64433729056672873</v>
      </c>
      <c r="B176">
        <f t="shared" si="14"/>
        <v>0.37007659723342062</v>
      </c>
      <c r="C176">
        <f t="shared" si="13"/>
        <v>0.11102297917002618</v>
      </c>
      <c r="D176" s="29">
        <f t="shared" si="15"/>
        <v>0.74587705012578853</v>
      </c>
      <c r="E176" s="29">
        <f t="shared" si="16"/>
        <v>0.73763890427228063</v>
      </c>
      <c r="F176" s="29">
        <f t="shared" si="17"/>
        <v>0.42798512326806459</v>
      </c>
      <c r="G176" s="29">
        <f t="shared" si="18"/>
        <v>0.78131126807924234</v>
      </c>
    </row>
    <row r="177" spans="1:7" x14ac:dyDescent="0.25">
      <c r="A177">
        <v>0.40760521256141852</v>
      </c>
      <c r="B177">
        <f t="shared" si="14"/>
        <v>-0.23370961196146636</v>
      </c>
      <c r="C177">
        <f t="shared" si="13"/>
        <v>-7.0112883588439909E-2</v>
      </c>
      <c r="D177" s="29">
        <f t="shared" si="15"/>
        <v>0.50760320183057839</v>
      </c>
      <c r="E177" s="29">
        <f t="shared" si="16"/>
        <v>0.76245807511415153</v>
      </c>
      <c r="F177" s="29">
        <f t="shared" si="17"/>
        <v>0.39927489336925337</v>
      </c>
      <c r="G177" s="29">
        <f t="shared" si="18"/>
        <v>0.33755753888750101</v>
      </c>
    </row>
    <row r="178" spans="1:7" x14ac:dyDescent="0.25">
      <c r="A178">
        <v>0.76509903256324963</v>
      </c>
      <c r="B178">
        <f t="shared" si="14"/>
        <v>0.72280135479524765</v>
      </c>
      <c r="C178">
        <f t="shared" si="13"/>
        <v>0.2168404064385743</v>
      </c>
      <c r="D178" s="29">
        <f t="shared" si="15"/>
        <v>0.66776138792666639</v>
      </c>
      <c r="E178" s="29">
        <f t="shared" si="16"/>
        <v>0.92619315631236476</v>
      </c>
      <c r="F178" s="29">
        <f t="shared" si="17"/>
        <v>0.58928613020570508</v>
      </c>
      <c r="G178" s="29">
        <f t="shared" si="18"/>
        <v>1.0153881395483415</v>
      </c>
    </row>
    <row r="179" spans="1:7" x14ac:dyDescent="0.25">
      <c r="A179">
        <v>1.1993774224066897E-2</v>
      </c>
      <c r="B179">
        <f t="shared" si="14"/>
        <v>-2.2573286175640366</v>
      </c>
      <c r="C179">
        <f t="shared" si="13"/>
        <v>-0.67719858526921095</v>
      </c>
      <c r="D179" s="29">
        <f t="shared" si="15"/>
        <v>-2.5410300762208959E-2</v>
      </c>
      <c r="E179" s="29">
        <f t="shared" si="16"/>
        <v>0.10317646451470018</v>
      </c>
      <c r="F179" s="29">
        <f t="shared" si="17"/>
        <v>-0.24431230431881429</v>
      </c>
      <c r="G179" s="29">
        <f t="shared" si="18"/>
        <v>-0.14873868021426237</v>
      </c>
    </row>
    <row r="180" spans="1:7" x14ac:dyDescent="0.25">
      <c r="A180">
        <v>2.9236732078005312E-2</v>
      </c>
      <c r="B180">
        <f t="shared" si="14"/>
        <v>-1.8921314858900717</v>
      </c>
      <c r="C180">
        <f t="shared" si="13"/>
        <v>-0.56763944576702152</v>
      </c>
      <c r="D180" s="29">
        <f t="shared" si="15"/>
        <v>-0.54167845545546922</v>
      </c>
      <c r="E180" s="29">
        <f t="shared" si="16"/>
        <v>-0.11950257582619732</v>
      </c>
      <c r="F180" s="29">
        <f t="shared" si="17"/>
        <v>-0.40628277449163475</v>
      </c>
      <c r="G180" s="29">
        <f t="shared" si="18"/>
        <v>-0.40305921884658635</v>
      </c>
    </row>
    <row r="181" spans="1:7" x14ac:dyDescent="0.25">
      <c r="A181">
        <v>5.4567094943082983E-2</v>
      </c>
      <c r="B181">
        <f t="shared" si="14"/>
        <v>-1.60209687075035</v>
      </c>
      <c r="C181">
        <f t="shared" si="13"/>
        <v>-0.48062906122510496</v>
      </c>
      <c r="D181" s="29">
        <f t="shared" si="15"/>
        <v>-0.37797667326202</v>
      </c>
      <c r="E181" s="29">
        <f t="shared" si="16"/>
        <v>-0.33532821821630016</v>
      </c>
      <c r="F181" s="29">
        <f t="shared" si="17"/>
        <v>-0.54366043166117795</v>
      </c>
      <c r="G181" s="29">
        <f t="shared" si="18"/>
        <v>-0.4135356138466505</v>
      </c>
    </row>
    <row r="182" spans="1:7" x14ac:dyDescent="0.25">
      <c r="A182">
        <v>0.19425031281472213</v>
      </c>
      <c r="B182">
        <f t="shared" si="14"/>
        <v>-0.86233967584463556</v>
      </c>
      <c r="C182">
        <f t="shared" si="13"/>
        <v>-0.25870190275339067</v>
      </c>
      <c r="D182" s="29">
        <f t="shared" si="15"/>
        <v>-9.5142245610964127E-2</v>
      </c>
      <c r="E182" s="29">
        <f t="shared" si="16"/>
        <v>-2.6072211672751811E-2</v>
      </c>
      <c r="F182" s="29">
        <f t="shared" si="17"/>
        <v>-0.25406137752204017</v>
      </c>
      <c r="G182" s="29">
        <f t="shared" si="18"/>
        <v>-0.60537184899972329</v>
      </c>
    </row>
    <row r="183" spans="1:7" x14ac:dyDescent="0.25">
      <c r="A183">
        <v>0.28800317392498548</v>
      </c>
      <c r="B183">
        <f t="shared" si="14"/>
        <v>-0.55922767516086447</v>
      </c>
      <c r="C183">
        <f t="shared" si="13"/>
        <v>-0.16776830254825933</v>
      </c>
      <c r="D183" s="29">
        <f t="shared" si="15"/>
        <v>0.15114036552436719</v>
      </c>
      <c r="E183" s="29">
        <f t="shared" si="16"/>
        <v>0.21062912158500327</v>
      </c>
      <c r="F183" s="29">
        <f t="shared" si="17"/>
        <v>-4.8253798565648209E-2</v>
      </c>
      <c r="G183" s="29">
        <f t="shared" si="18"/>
        <v>0.12217263591280017</v>
      </c>
    </row>
    <row r="184" spans="1:7" x14ac:dyDescent="0.25">
      <c r="A184">
        <v>0.48954741050447098</v>
      </c>
      <c r="B184">
        <f t="shared" si="14"/>
        <v>-2.6203754807348479E-2</v>
      </c>
      <c r="C184">
        <f t="shared" si="13"/>
        <v>-7.8611264422045433E-3</v>
      </c>
      <c r="D184" s="29">
        <f t="shared" si="15"/>
        <v>0.37470106177401391</v>
      </c>
      <c r="E184" s="29">
        <f t="shared" si="16"/>
        <v>0.50477396118230955</v>
      </c>
      <c r="F184" s="29">
        <f t="shared" si="17"/>
        <v>0.21460496516397345</v>
      </c>
      <c r="G184" s="29">
        <f t="shared" si="18"/>
        <v>0.39634205957577828</v>
      </c>
    </row>
    <row r="185" spans="1:7" x14ac:dyDescent="0.25">
      <c r="A185">
        <v>0.87343974120303969</v>
      </c>
      <c r="B185">
        <f t="shared" si="14"/>
        <v>1.1428026998778593</v>
      </c>
      <c r="C185">
        <f t="shared" si="13"/>
        <v>0.34284080996335781</v>
      </c>
      <c r="D185" s="29">
        <f t="shared" si="15"/>
        <v>0.83733802145381464</v>
      </c>
      <c r="E185" s="29">
        <f t="shared" si="16"/>
        <v>0.97180292572295179</v>
      </c>
      <c r="F185" s="29">
        <f t="shared" si="17"/>
        <v>0.65654985207349703</v>
      </c>
      <c r="G185" s="29">
        <f t="shared" si="18"/>
        <v>0.90863669523414792</v>
      </c>
    </row>
    <row r="186" spans="1:7" x14ac:dyDescent="0.25">
      <c r="A186">
        <v>0.94518875698110905</v>
      </c>
      <c r="B186">
        <f t="shared" si="14"/>
        <v>1.5998922628977703</v>
      </c>
      <c r="C186">
        <f t="shared" si="13"/>
        <v>0.47996767886933106</v>
      </c>
      <c r="D186" s="29">
        <f t="shared" si="15"/>
        <v>1.2199562458436815</v>
      </c>
      <c r="E186" s="29">
        <f t="shared" si="16"/>
        <v>1.3482436332741281</v>
      </c>
      <c r="F186" s="29">
        <f t="shared" si="17"/>
        <v>0.98192964837351182</v>
      </c>
      <c r="G186" s="29">
        <f t="shared" si="18"/>
        <v>1.2104872636315196</v>
      </c>
    </row>
    <row r="187" spans="1:7" x14ac:dyDescent="0.25">
      <c r="A187">
        <v>0.99295022431104463</v>
      </c>
      <c r="B187">
        <f t="shared" si="14"/>
        <v>2.4547170615446894</v>
      </c>
      <c r="C187">
        <f t="shared" si="13"/>
        <v>0.73641511846340679</v>
      </c>
      <c r="D187" s="29">
        <f t="shared" si="15"/>
        <v>1.5723924936719387</v>
      </c>
      <c r="E187" s="29">
        <f t="shared" si="16"/>
        <v>1.8135352818834156</v>
      </c>
      <c r="F187" s="29">
        <f t="shared" si="17"/>
        <v>1.3984384164516452</v>
      </c>
      <c r="G187" s="29">
        <f t="shared" si="18"/>
        <v>1.6942749825806633</v>
      </c>
    </row>
    <row r="188" spans="1:7" x14ac:dyDescent="0.25">
      <c r="A188">
        <v>0.76128421887874997</v>
      </c>
      <c r="B188">
        <f t="shared" si="14"/>
        <v>0.710439618520877</v>
      </c>
      <c r="C188">
        <f t="shared" si="13"/>
        <v>0.21313188555626308</v>
      </c>
      <c r="D188" s="29">
        <f t="shared" si="15"/>
        <v>1.2286224684806479</v>
      </c>
      <c r="E188" s="29">
        <f t="shared" si="16"/>
        <v>1.4733265163356988</v>
      </c>
      <c r="F188" s="29">
        <f t="shared" si="17"/>
        <v>1.018872220053924</v>
      </c>
      <c r="G188" s="29">
        <f t="shared" si="18"/>
        <v>1.4143934035421444</v>
      </c>
    </row>
    <row r="189" spans="1:7" x14ac:dyDescent="0.25">
      <c r="A189">
        <v>0.11935789056062501</v>
      </c>
      <c r="B189">
        <f t="shared" si="14"/>
        <v>-1.1782027635348835</v>
      </c>
      <c r="C189">
        <f t="shared" si="13"/>
        <v>-0.35346082906046505</v>
      </c>
      <c r="D189" s="29">
        <f t="shared" si="15"/>
        <v>0.29573149082891903</v>
      </c>
      <c r="E189" s="29">
        <f t="shared" si="16"/>
        <v>0.74767116110302911</v>
      </c>
      <c r="F189" s="29">
        <f t="shared" si="17"/>
        <v>0.31990044415256114</v>
      </c>
      <c r="G189" s="29">
        <f t="shared" si="18"/>
        <v>0.56823782766908271</v>
      </c>
    </row>
    <row r="190" spans="1:7" x14ac:dyDescent="0.25">
      <c r="A190">
        <v>0.36198004089480268</v>
      </c>
      <c r="B190">
        <f t="shared" si="14"/>
        <v>-0.35317122100038495</v>
      </c>
      <c r="C190">
        <f t="shared" si="13"/>
        <v>-0.10595136630011548</v>
      </c>
      <c r="D190" s="29">
        <f t="shared" si="15"/>
        <v>0.14662605335755896</v>
      </c>
      <c r="E190" s="29">
        <f t="shared" si="16"/>
        <v>0.50257097339215717</v>
      </c>
      <c r="F190" s="29">
        <f t="shared" si="17"/>
        <v>0.18378785119407628</v>
      </c>
      <c r="G190" s="29">
        <f t="shared" si="18"/>
        <v>0.35715318134285445</v>
      </c>
    </row>
    <row r="191" spans="1:7" x14ac:dyDescent="0.25">
      <c r="A191">
        <v>0.26496169927060764</v>
      </c>
      <c r="B191">
        <f t="shared" si="14"/>
        <v>-0.62812295198051415</v>
      </c>
      <c r="C191">
        <f t="shared" si="13"/>
        <v>-0.18843688559415425</v>
      </c>
      <c r="D191" s="29">
        <f t="shared" si="15"/>
        <v>0.23739715799576491</v>
      </c>
      <c r="E191" s="29">
        <f t="shared" si="16"/>
        <v>0.31720309963160187</v>
      </c>
      <c r="F191" s="29">
        <f t="shared" si="17"/>
        <v>3.0328302619158948E-2</v>
      </c>
      <c r="G191" s="29">
        <f t="shared" si="18"/>
        <v>-0.1657517053775962</v>
      </c>
    </row>
    <row r="192" spans="1:7" x14ac:dyDescent="0.25">
      <c r="A192">
        <v>0.41877498702963345</v>
      </c>
      <c r="B192">
        <f t="shared" si="14"/>
        <v>-0.20502835172454231</v>
      </c>
      <c r="C192">
        <f t="shared" si="13"/>
        <v>-6.1508505517362692E-2</v>
      </c>
      <c r="D192" s="29">
        <f t="shared" si="15"/>
        <v>0.3065856745667293</v>
      </c>
      <c r="E192" s="29">
        <f t="shared" si="16"/>
        <v>0.50189250516551398</v>
      </c>
      <c r="F192" s="29">
        <f t="shared" si="17"/>
        <v>0.19851531380643986</v>
      </c>
      <c r="G192" s="29">
        <f t="shared" si="18"/>
        <v>5.3942230763196389E-2</v>
      </c>
    </row>
    <row r="193" spans="1:7" x14ac:dyDescent="0.25">
      <c r="A193">
        <v>0.60298471022675248</v>
      </c>
      <c r="B193">
        <f t="shared" si="14"/>
        <v>0.26108030485310857</v>
      </c>
      <c r="C193">
        <f t="shared" si="13"/>
        <v>7.8324091455932568E-2</v>
      </c>
      <c r="D193" s="29">
        <f t="shared" si="15"/>
        <v>0.53526813759377867</v>
      </c>
      <c r="E193" s="29">
        <f t="shared" si="16"/>
        <v>0.67219508445958942</v>
      </c>
      <c r="F193" s="29">
        <f t="shared" si="17"/>
        <v>0.36437360702224009</v>
      </c>
      <c r="G193" s="29">
        <f t="shared" si="18"/>
        <v>0.6065449524697758</v>
      </c>
    </row>
    <row r="194" spans="1:7" x14ac:dyDescent="0.25">
      <c r="A194">
        <v>0.91183202612384406</v>
      </c>
      <c r="B194">
        <f t="shared" si="14"/>
        <v>1.3521230718018913</v>
      </c>
      <c r="C194">
        <f t="shared" si="13"/>
        <v>0.40563692154056735</v>
      </c>
      <c r="D194" s="29">
        <f t="shared" si="15"/>
        <v>0.96046378555972023</v>
      </c>
      <c r="E194" s="29">
        <f t="shared" si="16"/>
        <v>1.1201955650615885</v>
      </c>
      <c r="F194" s="29">
        <f t="shared" si="17"/>
        <v>0.78569798991923046</v>
      </c>
      <c r="G194" s="29">
        <f t="shared" si="18"/>
        <v>0.89779649397398453</v>
      </c>
    </row>
    <row r="195" spans="1:7" x14ac:dyDescent="0.25">
      <c r="A195">
        <v>0.50587481307412951</v>
      </c>
      <c r="B195">
        <f t="shared" si="14"/>
        <v>1.4726504831850805E-2</v>
      </c>
      <c r="C195">
        <f t="shared" si="13"/>
        <v>4.4179514495552409E-3</v>
      </c>
      <c r="D195" s="29">
        <f t="shared" si="15"/>
        <v>0.78836379652795241</v>
      </c>
      <c r="E195" s="29">
        <f t="shared" si="16"/>
        <v>0.93856604880221184</v>
      </c>
      <c r="F195" s="29">
        <f t="shared" si="17"/>
        <v>0.55735393095406094</v>
      </c>
      <c r="G195" s="29">
        <f t="shared" si="18"/>
        <v>0.8081810893923439</v>
      </c>
    </row>
    <row r="196" spans="1:7" x14ac:dyDescent="0.25">
      <c r="A196">
        <v>0.34705648976104009</v>
      </c>
      <c r="B196">
        <f t="shared" si="14"/>
        <v>-0.3932796056582829</v>
      </c>
      <c r="C196">
        <f t="shared" si="13"/>
        <v>-0.11798388169748486</v>
      </c>
      <c r="D196" s="29">
        <f t="shared" si="15"/>
        <v>0.3851086843172038</v>
      </c>
      <c r="E196" s="29">
        <f t="shared" si="16"/>
        <v>0.74647986264351962</v>
      </c>
      <c r="F196" s="29">
        <f t="shared" si="17"/>
        <v>0.37265835879600639</v>
      </c>
      <c r="G196" s="29">
        <f t="shared" si="18"/>
        <v>0.60856375198457402</v>
      </c>
    </row>
    <row r="197" spans="1:7" x14ac:dyDescent="0.25">
      <c r="A197">
        <v>0.89837336344492935</v>
      </c>
      <c r="B197">
        <f t="shared" si="14"/>
        <v>1.2723373789740493</v>
      </c>
      <c r="C197">
        <f t="shared" si="13"/>
        <v>0.38170121369221477</v>
      </c>
      <c r="D197" s="29">
        <f t="shared" si="15"/>
        <v>0.79911249650397531</v>
      </c>
      <c r="E197" s="29">
        <f t="shared" si="16"/>
        <v>1.0244764534232944</v>
      </c>
      <c r="F197" s="29">
        <f t="shared" si="17"/>
        <v>0.70301702989958637</v>
      </c>
      <c r="G197" s="29">
        <f t="shared" si="18"/>
        <v>0.94756917631155513</v>
      </c>
    </row>
    <row r="198" spans="1:7" x14ac:dyDescent="0.25">
      <c r="A198">
        <v>0.68550675984984888</v>
      </c>
      <c r="B198">
        <f t="shared" si="14"/>
        <v>0.48315387891815353</v>
      </c>
      <c r="C198">
        <f t="shared" si="13"/>
        <v>0.14494616367544605</v>
      </c>
      <c r="D198" s="29">
        <f t="shared" si="15"/>
        <v>0.91213701325999641</v>
      </c>
      <c r="E198" s="29">
        <f t="shared" si="16"/>
        <v>0.98860321784255945</v>
      </c>
      <c r="F198" s="29">
        <f t="shared" si="17"/>
        <v>0.6294154680945856</v>
      </c>
      <c r="G198" s="29">
        <f t="shared" si="18"/>
        <v>0.5875519376520979</v>
      </c>
    </row>
    <row r="199" spans="1:7" x14ac:dyDescent="0.25">
      <c r="A199">
        <v>0.50428785058137759</v>
      </c>
      <c r="B199">
        <f t="shared" si="14"/>
        <v>1.074825444972341E-2</v>
      </c>
      <c r="C199">
        <f t="shared" si="13"/>
        <v>3.2244763349170229E-3</v>
      </c>
      <c r="D199" s="29">
        <f t="shared" si="15"/>
        <v>0.60468679090772925</v>
      </c>
      <c r="E199" s="29">
        <f t="shared" si="16"/>
        <v>0.92837804364952603</v>
      </c>
      <c r="F199" s="29">
        <f t="shared" si="17"/>
        <v>0.54289728936425885</v>
      </c>
      <c r="G199" s="29">
        <f t="shared" si="18"/>
        <v>0.6789755152457545</v>
      </c>
    </row>
    <row r="200" spans="1:7" x14ac:dyDescent="0.25">
      <c r="A200">
        <v>0.49717703787347028</v>
      </c>
      <c r="B200">
        <f t="shared" si="14"/>
        <v>-7.0761757374838124E-3</v>
      </c>
      <c r="C200">
        <f t="shared" si="13"/>
        <v>-2.1228527212451436E-3</v>
      </c>
      <c r="D200" s="29">
        <f t="shared" si="15"/>
        <v>0.50013428071319677</v>
      </c>
      <c r="E200" s="29">
        <f t="shared" si="16"/>
        <v>0.75746785091639168</v>
      </c>
      <c r="F200" s="29">
        <f t="shared" si="17"/>
        <v>0.40983477036685445</v>
      </c>
      <c r="G200" s="29">
        <f t="shared" si="18"/>
        <v>0.76914027724202017</v>
      </c>
    </row>
    <row r="201" spans="1:7" x14ac:dyDescent="0.25">
      <c r="A201">
        <v>0.7015594958342235</v>
      </c>
      <c r="B201">
        <f t="shared" si="14"/>
        <v>0.5288910826265264</v>
      </c>
      <c r="C201">
        <f t="shared" ref="C201:C264" si="19">B201*$B$2</f>
        <v>0.15866732478795792</v>
      </c>
      <c r="D201" s="29">
        <f t="shared" si="15"/>
        <v>0.65718132788308625</v>
      </c>
      <c r="E201" s="29">
        <f t="shared" si="16"/>
        <v>0.85889568896130219</v>
      </c>
      <c r="F201" s="29">
        <f t="shared" si="17"/>
        <v>0.52596951005143389</v>
      </c>
      <c r="G201" s="29">
        <f t="shared" si="18"/>
        <v>0.52602354758537317</v>
      </c>
    </row>
    <row r="202" spans="1:7" x14ac:dyDescent="0.25">
      <c r="A202">
        <v>0.44691305276650289</v>
      </c>
      <c r="B202">
        <f t="shared" ref="B202:B265" si="20">_xlfn.NORM.S.INV(A202)</f>
        <v>-0.13346441454438496</v>
      </c>
      <c r="C202">
        <f t="shared" si="19"/>
        <v>-4.0039324363315483E-2</v>
      </c>
      <c r="D202" s="29">
        <f t="shared" ref="D202:D265" si="21">$D$1+$D$3*C201+C202</f>
        <v>0.57102780298825506</v>
      </c>
      <c r="E202" s="29">
        <f t="shared" si="16"/>
        <v>0.73844519694216537</v>
      </c>
      <c r="F202" s="29">
        <f t="shared" si="17"/>
        <v>0.38997473318699316</v>
      </c>
      <c r="G202" s="29">
        <f t="shared" si="18"/>
        <v>0.46726190563840919</v>
      </c>
    </row>
    <row r="203" spans="1:7" x14ac:dyDescent="0.25">
      <c r="A203">
        <v>0.91225928525650812</v>
      </c>
      <c r="B203">
        <f t="shared" si="20"/>
        <v>1.3547995517108538</v>
      </c>
      <c r="C203">
        <f t="shared" si="19"/>
        <v>0.40643986551325612</v>
      </c>
      <c r="D203" s="29">
        <f t="shared" si="21"/>
        <v>0.87841233845893529</v>
      </c>
      <c r="E203" s="29">
        <f t="shared" si="16"/>
        <v>1.1498871332467815</v>
      </c>
      <c r="F203" s="29">
        <f t="shared" si="17"/>
        <v>0.80520831665581627</v>
      </c>
      <c r="G203" s="29">
        <f t="shared" si="18"/>
        <v>0.94742575399082507</v>
      </c>
    </row>
    <row r="204" spans="1:7" x14ac:dyDescent="0.25">
      <c r="A204">
        <v>0.58131656849879454</v>
      </c>
      <c r="B204">
        <f t="shared" si="20"/>
        <v>0.2052627276951336</v>
      </c>
      <c r="C204">
        <f t="shared" si="19"/>
        <v>6.1578818308540076E-2</v>
      </c>
      <c r="D204" s="29">
        <f t="shared" si="21"/>
        <v>0.84608672416781927</v>
      </c>
      <c r="E204" s="29">
        <f t="shared" ref="E204:E267" si="22">$E$1+C204+$E$3*C203+$E$4*C202</f>
        <v>0.94878302131984193</v>
      </c>
      <c r="F204" s="29">
        <f t="shared" si="17"/>
        <v>0.57932695065634687</v>
      </c>
      <c r="G204" s="29">
        <f t="shared" si="18"/>
        <v>0.81331137759564776</v>
      </c>
    </row>
    <row r="205" spans="1:7" x14ac:dyDescent="0.25">
      <c r="A205">
        <v>0.37070833460493791</v>
      </c>
      <c r="B205">
        <f t="shared" si="20"/>
        <v>-0.32997788909434306</v>
      </c>
      <c r="C205">
        <f t="shared" si="19"/>
        <v>-9.8993366728302917E-2</v>
      </c>
      <c r="D205" s="29">
        <f t="shared" si="21"/>
        <v>0.44411180608767509</v>
      </c>
      <c r="E205" s="29">
        <f t="shared" si="22"/>
        <v>0.79437198863126957</v>
      </c>
      <c r="F205" s="29">
        <f t="shared" ref="F205:F268" si="23">C205+$F$1+$F$3*C204+$F$4*C203+$F$5*$C$9</f>
        <v>0.41475410370058885</v>
      </c>
      <c r="G205" s="29">
        <f t="shared" si="18"/>
        <v>0.49902259649196434</v>
      </c>
    </row>
    <row r="206" spans="1:7" x14ac:dyDescent="0.25">
      <c r="A206">
        <v>0.13760795922727134</v>
      </c>
      <c r="B206">
        <f t="shared" si="20"/>
        <v>-1.0911294667834077</v>
      </c>
      <c r="C206">
        <f t="shared" si="19"/>
        <v>-0.32733884003502228</v>
      </c>
      <c r="D206" s="29">
        <f t="shared" si="21"/>
        <v>0.1033658032551657</v>
      </c>
      <c r="E206" s="29">
        <f t="shared" si="22"/>
        <v>0.34779600392424226</v>
      </c>
      <c r="F206" s="29">
        <f t="shared" si="23"/>
        <v>1.8721442217717488E-2</v>
      </c>
      <c r="G206" s="29">
        <f t="shared" ref="G206:G269" si="24">C206+$G$1+$G$3*C205+$G$4*C204+$G$5*$C203+$G$6*$C202</f>
        <v>0.33039161231120251</v>
      </c>
    </row>
    <row r="207" spans="1:7" x14ac:dyDescent="0.25">
      <c r="A207">
        <v>0.35685293130283519</v>
      </c>
      <c r="B207">
        <f t="shared" si="20"/>
        <v>-0.36688357645153258</v>
      </c>
      <c r="C207">
        <f t="shared" si="19"/>
        <v>-0.11006507293545977</v>
      </c>
      <c r="D207" s="29">
        <f t="shared" si="21"/>
        <v>0.1607977390400247</v>
      </c>
      <c r="E207" s="29">
        <f t="shared" si="22"/>
        <v>0.38666816035570784</v>
      </c>
      <c r="F207" s="29">
        <f t="shared" si="23"/>
        <v>9.6485364483539365E-2</v>
      </c>
      <c r="G207" s="29">
        <f t="shared" si="24"/>
        <v>8.0797549224959075E-3</v>
      </c>
    </row>
    <row r="208" spans="1:7" x14ac:dyDescent="0.25">
      <c r="A208">
        <v>0.86330759605700857</v>
      </c>
      <c r="B208">
        <f t="shared" si="20"/>
        <v>1.0953009581444177</v>
      </c>
      <c r="C208">
        <f t="shared" si="19"/>
        <v>0.3285902874433253</v>
      </c>
      <c r="D208" s="29">
        <f t="shared" si="21"/>
        <v>0.7515447363885035</v>
      </c>
      <c r="E208" s="29">
        <f t="shared" si="22"/>
        <v>0.84262221496158651</v>
      </c>
      <c r="F208" s="29">
        <f t="shared" si="23"/>
        <v>0.55354658971013371</v>
      </c>
      <c r="G208" s="29">
        <f t="shared" si="24"/>
        <v>0.57223545911599527</v>
      </c>
    </row>
    <row r="209" spans="1:7" x14ac:dyDescent="0.25">
      <c r="A209">
        <v>0.17923520615253152</v>
      </c>
      <c r="B209">
        <f t="shared" si="20"/>
        <v>-0.91828359741504151</v>
      </c>
      <c r="C209">
        <f t="shared" si="19"/>
        <v>-0.27548507922451243</v>
      </c>
      <c r="D209" s="29">
        <f t="shared" si="21"/>
        <v>0.45452812198581533</v>
      </c>
      <c r="E209" s="29">
        <f t="shared" si="22"/>
        <v>0.54478403532296626</v>
      </c>
      <c r="F209" s="29">
        <f t="shared" si="23"/>
        <v>0.19011549732367869</v>
      </c>
      <c r="G209" s="29">
        <f t="shared" si="24"/>
        <v>0.26334518267310886</v>
      </c>
    </row>
    <row r="210" spans="1:7" x14ac:dyDescent="0.25">
      <c r="A210">
        <v>0.24262215033417767</v>
      </c>
      <c r="B210">
        <f t="shared" si="20"/>
        <v>-0.69789269895886286</v>
      </c>
      <c r="C210">
        <f t="shared" si="19"/>
        <v>-0.20936780968765886</v>
      </c>
      <c r="D210" s="29">
        <f t="shared" si="21"/>
        <v>9.7792634855182442E-2</v>
      </c>
      <c r="E210" s="29">
        <f t="shared" si="22"/>
        <v>0.48432576567741492</v>
      </c>
      <c r="F210" s="29">
        <f t="shared" si="23"/>
        <v>0.14619922830703266</v>
      </c>
      <c r="G210" s="29">
        <f t="shared" si="24"/>
        <v>0.40396915652074228</v>
      </c>
    </row>
    <row r="211" spans="1:7" x14ac:dyDescent="0.25">
      <c r="A211">
        <v>0.96758934293649101</v>
      </c>
      <c r="B211">
        <f t="shared" si="20"/>
        <v>1.8464884553118046</v>
      </c>
      <c r="C211">
        <f t="shared" si="19"/>
        <v>0.55394653659354132</v>
      </c>
      <c r="D211" s="29">
        <f t="shared" si="21"/>
        <v>0.90738906981218015</v>
      </c>
      <c r="E211" s="29">
        <f t="shared" si="22"/>
        <v>1.0390686000599068</v>
      </c>
      <c r="F211" s="29">
        <f t="shared" si="23"/>
        <v>0.75473787240262313</v>
      </c>
      <c r="G211" s="29">
        <f t="shared" si="24"/>
        <v>1.025537251504967</v>
      </c>
    </row>
    <row r="212" spans="1:7" x14ac:dyDescent="0.25">
      <c r="A212">
        <v>0.70131534775841553</v>
      </c>
      <c r="B212">
        <f t="shared" si="20"/>
        <v>0.52818735575768971</v>
      </c>
      <c r="C212">
        <f t="shared" si="19"/>
        <v>0.1584562067273069</v>
      </c>
      <c r="D212" s="29">
        <f t="shared" si="21"/>
        <v>1.0462187823427858</v>
      </c>
      <c r="E212" s="29">
        <f t="shared" si="22"/>
        <v>1.0516823511490139</v>
      </c>
      <c r="F212" s="29">
        <f t="shared" si="23"/>
        <v>0.68440846190992477</v>
      </c>
      <c r="G212" s="29">
        <f t="shared" si="24"/>
        <v>0.57719317573754625</v>
      </c>
    </row>
    <row r="213" spans="1:7" x14ac:dyDescent="0.25">
      <c r="A213">
        <v>0.31296731467635119</v>
      </c>
      <c r="B213">
        <f t="shared" si="20"/>
        <v>-0.48745682903151283</v>
      </c>
      <c r="C213">
        <f t="shared" si="19"/>
        <v>-0.14623704870945384</v>
      </c>
      <c r="D213" s="29">
        <f t="shared" si="21"/>
        <v>0.46468229599966093</v>
      </c>
      <c r="E213" s="29">
        <f t="shared" si="22"/>
        <v>0.85456966929161615</v>
      </c>
      <c r="F213" s="29">
        <f t="shared" si="23"/>
        <v>0.45051337841103023</v>
      </c>
      <c r="G213" s="29">
        <f t="shared" si="24"/>
        <v>0.70856508502880877</v>
      </c>
    </row>
    <row r="214" spans="1:7" x14ac:dyDescent="0.25">
      <c r="A214">
        <v>0.92379528183843496</v>
      </c>
      <c r="B214">
        <f t="shared" si="20"/>
        <v>1.4310725051421322</v>
      </c>
      <c r="C214">
        <f t="shared" si="19"/>
        <v>0.42932175154263968</v>
      </c>
      <c r="D214" s="29">
        <f t="shared" si="21"/>
        <v>0.82695581744602209</v>
      </c>
      <c r="E214" s="29">
        <f t="shared" si="22"/>
        <v>1.1195857098788355</v>
      </c>
      <c r="F214" s="29">
        <f t="shared" si="23"/>
        <v>0.78554777752854921</v>
      </c>
      <c r="G214" s="29">
        <f t="shared" si="24"/>
        <v>1.2458482293600817</v>
      </c>
    </row>
    <row r="215" spans="1:7" x14ac:dyDescent="0.25">
      <c r="A215">
        <v>0.60103152562028872</v>
      </c>
      <c r="B215">
        <f t="shared" si="20"/>
        <v>0.25601798659587272</v>
      </c>
      <c r="C215">
        <f t="shared" si="19"/>
        <v>7.6805395978761806E-2</v>
      </c>
      <c r="D215" s="29">
        <f t="shared" si="21"/>
        <v>0.87733062205860957</v>
      </c>
      <c r="E215" s="29">
        <f t="shared" si="22"/>
        <v>0.93297145226630007</v>
      </c>
      <c r="F215" s="29">
        <f t="shared" si="23"/>
        <v>0.57184696543448055</v>
      </c>
      <c r="G215" s="29">
        <f t="shared" si="24"/>
        <v>0.51938066666045213</v>
      </c>
    </row>
    <row r="216" spans="1:7" x14ac:dyDescent="0.25">
      <c r="A216">
        <v>0.99859614856410417</v>
      </c>
      <c r="B216">
        <f t="shared" si="20"/>
        <v>2.9880427405091621</v>
      </c>
      <c r="C216">
        <f t="shared" si="19"/>
        <v>0.89641282215274865</v>
      </c>
      <c r="D216" s="29">
        <f t="shared" si="21"/>
        <v>1.4501765993378819</v>
      </c>
      <c r="E216" s="29">
        <f t="shared" si="22"/>
        <v>1.8065442207591853</v>
      </c>
      <c r="F216" s="29">
        <f t="shared" si="23"/>
        <v>1.4231154894585443</v>
      </c>
      <c r="G216" s="29">
        <f t="shared" si="24"/>
        <v>1.4688212979117505</v>
      </c>
    </row>
    <row r="217" spans="1:7" x14ac:dyDescent="0.25">
      <c r="A217">
        <v>0.14258247627185888</v>
      </c>
      <c r="B217">
        <f t="shared" si="20"/>
        <v>-1.0687885662548195</v>
      </c>
      <c r="C217">
        <f t="shared" si="19"/>
        <v>-0.32063656987644584</v>
      </c>
      <c r="D217" s="29">
        <f t="shared" si="21"/>
        <v>0.80685240563047833</v>
      </c>
      <c r="E217" s="29">
        <f t="shared" si="22"/>
        <v>0.8582919995914331</v>
      </c>
      <c r="F217" s="29">
        <f t="shared" si="23"/>
        <v>0.42815416122978112</v>
      </c>
      <c r="G217" s="29">
        <f t="shared" si="24"/>
        <v>0.90313922456321594</v>
      </c>
    </row>
    <row r="218" spans="1:7" x14ac:dyDescent="0.25">
      <c r="A218">
        <v>0.32712790307321388</v>
      </c>
      <c r="B218">
        <f t="shared" si="20"/>
        <v>-0.4478578273142631</v>
      </c>
      <c r="C218">
        <f t="shared" si="19"/>
        <v>-0.13435734819427891</v>
      </c>
      <c r="D218" s="29">
        <f t="shared" si="21"/>
        <v>0.14119705289220902</v>
      </c>
      <c r="E218" s="29">
        <f t="shared" si="22"/>
        <v>0.76388949572859755</v>
      </c>
      <c r="F218" s="29">
        <f t="shared" si="23"/>
        <v>0.37349585395246621</v>
      </c>
      <c r="G218" s="29">
        <f t="shared" si="24"/>
        <v>0.37995077834878244</v>
      </c>
    </row>
    <row r="219" spans="1:7" x14ac:dyDescent="0.25">
      <c r="A219">
        <v>0.54426709799493389</v>
      </c>
      <c r="B219">
        <f t="shared" si="20"/>
        <v>0.11118984525833091</v>
      </c>
      <c r="C219">
        <f t="shared" si="19"/>
        <v>3.3356953577499272E-2</v>
      </c>
      <c r="D219" s="29">
        <f t="shared" si="21"/>
        <v>0.43930680984150405</v>
      </c>
      <c r="E219" s="29">
        <f t="shared" si="22"/>
        <v>0.53792365152978139</v>
      </c>
      <c r="F219" s="29">
        <f t="shared" si="23"/>
        <v>0.25060702678835289</v>
      </c>
      <c r="G219" s="29">
        <f t="shared" si="24"/>
        <v>0.65808608240150002</v>
      </c>
    </row>
    <row r="220" spans="1:7" x14ac:dyDescent="0.25">
      <c r="A220">
        <v>0.21875667592394787</v>
      </c>
      <c r="B220">
        <f t="shared" si="20"/>
        <v>-0.77639914073464389</v>
      </c>
      <c r="C220">
        <f t="shared" si="19"/>
        <v>-0.23291974222039316</v>
      </c>
      <c r="D220" s="29">
        <f t="shared" si="21"/>
        <v>0.29043012528385637</v>
      </c>
      <c r="E220" s="29">
        <f t="shared" si="22"/>
        <v>0.43001579529064488</v>
      </c>
      <c r="F220" s="29">
        <f t="shared" si="23"/>
        <v>0.10729981820382181</v>
      </c>
      <c r="G220" s="29">
        <f t="shared" si="24"/>
        <v>-0.34644524373630775</v>
      </c>
    </row>
    <row r="221" spans="1:7" x14ac:dyDescent="0.25">
      <c r="A221">
        <v>0.80312509537034216</v>
      </c>
      <c r="B221">
        <f t="shared" si="20"/>
        <v>0.85283680725810984</v>
      </c>
      <c r="C221">
        <f t="shared" si="19"/>
        <v>0.25585104217743293</v>
      </c>
      <c r="D221" s="29">
        <f t="shared" si="21"/>
        <v>0.59280722262315777</v>
      </c>
      <c r="E221" s="29">
        <f t="shared" si="22"/>
        <v>0.85273395249823603</v>
      </c>
      <c r="F221" s="29">
        <f t="shared" si="23"/>
        <v>0.53987421481402431</v>
      </c>
      <c r="G221" s="29">
        <f t="shared" si="24"/>
        <v>0.75930929815874748</v>
      </c>
    </row>
    <row r="222" spans="1:7" x14ac:dyDescent="0.25">
      <c r="A222">
        <v>0.9702139347514267</v>
      </c>
      <c r="B222">
        <f t="shared" si="20"/>
        <v>1.8839471062678796</v>
      </c>
      <c r="C222">
        <f t="shared" si="19"/>
        <v>0.56518413188036387</v>
      </c>
      <c r="D222" s="29">
        <f t="shared" si="21"/>
        <v>1.2442798614045669</v>
      </c>
      <c r="E222" s="29">
        <f t="shared" si="22"/>
        <v>1.299941756080923</v>
      </c>
      <c r="F222" s="29">
        <f t="shared" si="23"/>
        <v>0.96483260953671812</v>
      </c>
      <c r="G222" s="29">
        <f t="shared" si="24"/>
        <v>1.1804632116090621</v>
      </c>
    </row>
    <row r="223" spans="1:7" x14ac:dyDescent="0.25">
      <c r="A223">
        <v>0.97769096957304602</v>
      </c>
      <c r="B223">
        <f t="shared" si="20"/>
        <v>2.0082374905613825</v>
      </c>
      <c r="C223">
        <f t="shared" si="19"/>
        <v>0.60247124716841471</v>
      </c>
      <c r="D223" s="29">
        <f t="shared" si="21"/>
        <v>1.4981001394846696</v>
      </c>
      <c r="E223" s="29">
        <f t="shared" si="22"/>
        <v>1.6874037299795699</v>
      </c>
      <c r="F223" s="29">
        <f t="shared" si="23"/>
        <v>1.2724841960252891</v>
      </c>
      <c r="G223" s="29">
        <f t="shared" si="24"/>
        <v>1.3775573563026628</v>
      </c>
    </row>
    <row r="224" spans="1:7" x14ac:dyDescent="0.25">
      <c r="A224">
        <v>0.12186040833765679</v>
      </c>
      <c r="B224">
        <f t="shared" si="20"/>
        <v>-1.165736948231537</v>
      </c>
      <c r="C224">
        <f t="shared" si="19"/>
        <v>-0.3497210844694611</v>
      </c>
      <c r="D224" s="29">
        <f t="shared" si="21"/>
        <v>0.57200878854842907</v>
      </c>
      <c r="E224" s="29">
        <f t="shared" si="22"/>
        <v>0.87758819186689174</v>
      </c>
      <c r="F224" s="29">
        <f t="shared" si="23"/>
        <v>0.42800663741351286</v>
      </c>
      <c r="G224" s="29">
        <f t="shared" si="24"/>
        <v>0.89638847984806158</v>
      </c>
    </row>
    <row r="225" spans="1:7" x14ac:dyDescent="0.25">
      <c r="A225">
        <v>0.61076693014313177</v>
      </c>
      <c r="B225">
        <f t="shared" si="20"/>
        <v>0.28131847702258922</v>
      </c>
      <c r="C225">
        <f t="shared" si="19"/>
        <v>8.4395543106776758E-2</v>
      </c>
      <c r="D225" s="29">
        <f t="shared" si="21"/>
        <v>0.33959078397815401</v>
      </c>
      <c r="E225" s="29">
        <f t="shared" si="22"/>
        <v>0.85052349973941199</v>
      </c>
      <c r="F225" s="29">
        <f t="shared" si="23"/>
        <v>0.49243246692101561</v>
      </c>
      <c r="G225" s="29">
        <f t="shared" si="24"/>
        <v>0.7486716314028411</v>
      </c>
    </row>
    <row r="226" spans="1:7" x14ac:dyDescent="0.25">
      <c r="A226">
        <v>0.61555833613086341</v>
      </c>
      <c r="B226">
        <f t="shared" si="20"/>
        <v>0.29383586518223875</v>
      </c>
      <c r="C226">
        <f t="shared" si="19"/>
        <v>8.8150759554671623E-2</v>
      </c>
      <c r="D226" s="29">
        <f t="shared" si="21"/>
        <v>0.64722763972941544</v>
      </c>
      <c r="E226" s="29">
        <f t="shared" si="22"/>
        <v>0.69046009732027547</v>
      </c>
      <c r="F226" s="29">
        <f t="shared" si="23"/>
        <v>0.38417663490804299</v>
      </c>
      <c r="G226" s="29">
        <f t="shared" si="24"/>
        <v>0.44885653024745942</v>
      </c>
    </row>
    <row r="227" spans="1:7" x14ac:dyDescent="0.25">
      <c r="A227">
        <v>0.97918637653736995</v>
      </c>
      <c r="B227">
        <f t="shared" si="20"/>
        <v>2.0372275232292769</v>
      </c>
      <c r="C227">
        <f t="shared" si="19"/>
        <v>0.61116825696878307</v>
      </c>
      <c r="D227" s="29">
        <f t="shared" si="21"/>
        <v>1.1728737886570531</v>
      </c>
      <c r="E227" s="29">
        <f t="shared" si="22"/>
        <v>1.3890018539888296</v>
      </c>
      <c r="F227" s="29">
        <f t="shared" si="23"/>
        <v>1.0389312071741836</v>
      </c>
      <c r="G227" s="29">
        <f t="shared" si="24"/>
        <v>0.74787779661683795</v>
      </c>
    </row>
    <row r="228" spans="1:7" x14ac:dyDescent="0.25">
      <c r="A228">
        <v>0.87707144383068336</v>
      </c>
      <c r="B228">
        <f t="shared" si="20"/>
        <v>1.1604709555195234</v>
      </c>
      <c r="C228">
        <f t="shared" si="19"/>
        <v>0.34814128665585703</v>
      </c>
      <c r="D228" s="29">
        <f t="shared" si="21"/>
        <v>1.2759590665340053</v>
      </c>
      <c r="E228" s="29">
        <f t="shared" si="22"/>
        <v>1.3889857189621173</v>
      </c>
      <c r="F228" s="29">
        <f t="shared" si="23"/>
        <v>0.98623780076127088</v>
      </c>
      <c r="G228" s="29">
        <f t="shared" si="24"/>
        <v>1.3976044784395583</v>
      </c>
    </row>
    <row r="229" spans="1:7" x14ac:dyDescent="0.25">
      <c r="A229">
        <v>0.34940641499069186</v>
      </c>
      <c r="B229">
        <f t="shared" si="20"/>
        <v>-0.38692351771361411</v>
      </c>
      <c r="C229">
        <f t="shared" si="19"/>
        <v>-0.11607705531408423</v>
      </c>
      <c r="D229" s="29">
        <f t="shared" si="21"/>
        <v>0.62762184534501575</v>
      </c>
      <c r="E229" s="29">
        <f t="shared" si="22"/>
        <v>1.0024608908013575</v>
      </c>
      <c r="F229" s="29">
        <f t="shared" si="23"/>
        <v>0.57371391989039244</v>
      </c>
      <c r="G229" s="29">
        <f t="shared" si="24"/>
        <v>0.79552342306983781</v>
      </c>
    </row>
    <row r="230" spans="1:7" x14ac:dyDescent="0.25">
      <c r="A230">
        <v>0.53718680379650263</v>
      </c>
      <c r="B230">
        <f t="shared" si="20"/>
        <v>9.3348890759498593E-2</v>
      </c>
      <c r="C230">
        <f t="shared" si="19"/>
        <v>2.8004667227849576E-2</v>
      </c>
      <c r="D230" s="29">
        <f t="shared" si="21"/>
        <v>0.44675072850799058</v>
      </c>
      <c r="E230" s="29">
        <f t="shared" si="22"/>
        <v>0.80922265423315021</v>
      </c>
      <c r="F230" s="29">
        <f t="shared" si="23"/>
        <v>0.45320021455047188</v>
      </c>
      <c r="G230" s="29">
        <f t="shared" si="24"/>
        <v>0.80961457724332775</v>
      </c>
    </row>
    <row r="231" spans="1:7" x14ac:dyDescent="0.25">
      <c r="A231">
        <v>0.35029145176549575</v>
      </c>
      <c r="B231">
        <f t="shared" si="20"/>
        <v>-0.38453372665401331</v>
      </c>
      <c r="C231">
        <f t="shared" si="19"/>
        <v>-0.11536011799620399</v>
      </c>
      <c r="D231" s="29">
        <f t="shared" si="21"/>
        <v>0.40424314906329067</v>
      </c>
      <c r="E231" s="29">
        <f t="shared" si="22"/>
        <v>0.55221139349208703</v>
      </c>
      <c r="F231" s="29">
        <f t="shared" si="23"/>
        <v>0.22820261575220949</v>
      </c>
      <c r="G231" s="29">
        <f t="shared" si="24"/>
        <v>0.18588377967003833</v>
      </c>
    </row>
    <row r="232" spans="1:7" x14ac:dyDescent="0.25">
      <c r="A232">
        <v>0.70897549363689072</v>
      </c>
      <c r="B232">
        <f t="shared" si="20"/>
        <v>0.55039421929345211</v>
      </c>
      <c r="C232">
        <f t="shared" si="19"/>
        <v>0.16511826578803562</v>
      </c>
      <c r="D232" s="29">
        <f t="shared" si="21"/>
        <v>0.58436618319069278</v>
      </c>
      <c r="E232" s="29">
        <f t="shared" si="22"/>
        <v>0.81864007368107339</v>
      </c>
      <c r="F232" s="29">
        <f t="shared" si="23"/>
        <v>0.49455960220940787</v>
      </c>
      <c r="G232" s="29">
        <f t="shared" si="24"/>
        <v>0.39813860822751124</v>
      </c>
    </row>
    <row r="233" spans="1:7" x14ac:dyDescent="0.25">
      <c r="A233">
        <v>0.95712149418622394</v>
      </c>
      <c r="B233">
        <f t="shared" si="20"/>
        <v>1.7182171658052035</v>
      </c>
      <c r="C233">
        <f t="shared" si="19"/>
        <v>0.51546514974156099</v>
      </c>
      <c r="D233" s="29">
        <f t="shared" si="21"/>
        <v>1.131047935793186</v>
      </c>
      <c r="E233" s="29">
        <f t="shared" si="22"/>
        <v>1.2518802354370973</v>
      </c>
      <c r="F233" s="29">
        <f t="shared" si="23"/>
        <v>0.91408840410941306</v>
      </c>
      <c r="G233" s="29">
        <f t="shared" si="24"/>
        <v>1.1211206299852792</v>
      </c>
    </row>
    <row r="234" spans="1:7" x14ac:dyDescent="0.25">
      <c r="A234">
        <v>0.58549760429700615</v>
      </c>
      <c r="B234">
        <f t="shared" si="20"/>
        <v>0.21597813459070442</v>
      </c>
      <c r="C234">
        <f t="shared" si="19"/>
        <v>6.4793440377211325E-2</v>
      </c>
      <c r="D234" s="29">
        <f t="shared" si="21"/>
        <v>0.925619045196304</v>
      </c>
      <c r="E234" s="29">
        <f t="shared" si="22"/>
        <v>1.0885733215632061</v>
      </c>
      <c r="F234" s="29">
        <f t="shared" si="23"/>
        <v>0.68769896346174542</v>
      </c>
      <c r="G234" s="29">
        <f t="shared" si="24"/>
        <v>0.8284269407507997</v>
      </c>
    </row>
    <row r="235" spans="1:7" x14ac:dyDescent="0.25">
      <c r="A235">
        <v>4.6235541856135744E-2</v>
      </c>
      <c r="B235">
        <f t="shared" si="20"/>
        <v>-1.682504341773239</v>
      </c>
      <c r="C235">
        <f t="shared" si="19"/>
        <v>-0.50475130253197165</v>
      </c>
      <c r="D235" s="29">
        <f t="shared" si="21"/>
        <v>4.060410573207629E-2</v>
      </c>
      <c r="E235" s="29">
        <f t="shared" si="22"/>
        <v>0.4338314775532584</v>
      </c>
      <c r="F235" s="29">
        <f t="shared" si="23"/>
        <v>4.2989601992880072E-2</v>
      </c>
      <c r="G235" s="29">
        <f t="shared" si="24"/>
        <v>0.35755884286657469</v>
      </c>
    </row>
    <row r="236" spans="1:7" x14ac:dyDescent="0.25">
      <c r="A236">
        <v>0.73311563463240459</v>
      </c>
      <c r="B236">
        <f t="shared" si="20"/>
        <v>0.62226332790388783</v>
      </c>
      <c r="C236">
        <f t="shared" si="19"/>
        <v>0.18667899837116633</v>
      </c>
      <c r="D236" s="29">
        <f t="shared" si="21"/>
        <v>0.33335308659878615</v>
      </c>
      <c r="E236" s="29">
        <f t="shared" si="22"/>
        <v>0.66022072325606496</v>
      </c>
      <c r="F236" s="29">
        <f t="shared" si="23"/>
        <v>0.37140049292304</v>
      </c>
      <c r="G236" s="29">
        <f t="shared" si="24"/>
        <v>0.58384765025867158</v>
      </c>
    </row>
    <row r="237" spans="1:7" x14ac:dyDescent="0.25">
      <c r="A237">
        <v>0.64439832758568072</v>
      </c>
      <c r="B237">
        <f t="shared" si="20"/>
        <v>0.37024044336206241</v>
      </c>
      <c r="C237">
        <f t="shared" si="19"/>
        <v>0.11107213300861872</v>
      </c>
      <c r="D237" s="29">
        <f t="shared" si="21"/>
        <v>0.74174743186843517</v>
      </c>
      <c r="E237" s="29">
        <f t="shared" si="22"/>
        <v>0.70251111118141318</v>
      </c>
      <c r="F237" s="29">
        <f t="shared" si="23"/>
        <v>0.40150232504899275</v>
      </c>
      <c r="G237" s="29">
        <f t="shared" si="24"/>
        <v>0.27069591246151725</v>
      </c>
    </row>
    <row r="238" spans="1:7" x14ac:dyDescent="0.25">
      <c r="A238">
        <v>0.9574877162999359</v>
      </c>
      <c r="B238">
        <f t="shared" si="20"/>
        <v>1.7222481968438494</v>
      </c>
      <c r="C238">
        <f t="shared" si="19"/>
        <v>0.51667445905315479</v>
      </c>
      <c r="D238" s="29">
        <f t="shared" si="21"/>
        <v>1.094424952159188</v>
      </c>
      <c r="E238" s="29">
        <f t="shared" si="22"/>
        <v>1.3468821249059308</v>
      </c>
      <c r="F238" s="29">
        <f t="shared" si="23"/>
        <v>0.98429099521945118</v>
      </c>
      <c r="G238" s="29">
        <f t="shared" si="24"/>
        <v>0.91258488370453639</v>
      </c>
    </row>
    <row r="239" spans="1:7" x14ac:dyDescent="0.25">
      <c r="A239">
        <v>0.49027985473189489</v>
      </c>
      <c r="B239">
        <f t="shared" si="20"/>
        <v>-2.4367202128314669E-2</v>
      </c>
      <c r="C239">
        <f t="shared" si="19"/>
        <v>-7.3101606384944002E-3</v>
      </c>
      <c r="D239" s="29">
        <f t="shared" si="21"/>
        <v>0.85436196069871384</v>
      </c>
      <c r="E239" s="29">
        <f t="shared" si="22"/>
        <v>0.99545592209153033</v>
      </c>
      <c r="F239" s="29">
        <f t="shared" si="23"/>
        <v>0.59986524633685212</v>
      </c>
      <c r="G239" s="29">
        <f t="shared" si="24"/>
        <v>1.1225031727059829</v>
      </c>
    </row>
    <row r="240" spans="1:7" x14ac:dyDescent="0.25">
      <c r="A240">
        <v>0.13721121860408339</v>
      </c>
      <c r="B240">
        <f t="shared" si="20"/>
        <v>-1.0929347780636602</v>
      </c>
      <c r="C240">
        <f t="shared" si="19"/>
        <v>-0.32788043341909806</v>
      </c>
      <c r="D240" s="29">
        <f t="shared" si="21"/>
        <v>0.16700245413395587</v>
      </c>
      <c r="E240" s="29">
        <f t="shared" si="22"/>
        <v>0.5751342698829166</v>
      </c>
      <c r="F240" s="29">
        <f t="shared" si="23"/>
        <v>0.19138182349294949</v>
      </c>
      <c r="G240" s="29">
        <f t="shared" si="24"/>
        <v>0.32622362390078097</v>
      </c>
    </row>
    <row r="241" spans="1:7" x14ac:dyDescent="0.25">
      <c r="A241">
        <v>0.97549363689077428</v>
      </c>
      <c r="B241">
        <f t="shared" si="20"/>
        <v>1.9684809471085842</v>
      </c>
      <c r="C241">
        <f t="shared" si="19"/>
        <v>0.5905442841325752</v>
      </c>
      <c r="D241" s="29">
        <f t="shared" si="21"/>
        <v>0.86102798073920661</v>
      </c>
      <c r="E241" s="29">
        <f t="shared" si="22"/>
        <v>1.1236800031676284</v>
      </c>
      <c r="F241" s="29">
        <f t="shared" si="23"/>
        <v>0.82438304602488655</v>
      </c>
      <c r="G241" s="29">
        <f t="shared" si="24"/>
        <v>1.0748137202845809</v>
      </c>
    </row>
    <row r="242" spans="1:7" x14ac:dyDescent="0.25">
      <c r="A242">
        <v>7.8096865749076816E-2</v>
      </c>
      <c r="B242">
        <f t="shared" si="20"/>
        <v>-1.4179898385081546</v>
      </c>
      <c r="C242">
        <f t="shared" si="19"/>
        <v>-0.42539695155244639</v>
      </c>
      <c r="D242" s="29">
        <f t="shared" si="21"/>
        <v>0.48798404734035616</v>
      </c>
      <c r="E242" s="29">
        <f t="shared" si="22"/>
        <v>0.43872301714620193</v>
      </c>
      <c r="F242" s="29">
        <f t="shared" si="23"/>
        <v>7.9640615526353237E-2</v>
      </c>
      <c r="G242" s="29">
        <f t="shared" si="24"/>
        <v>-2.253827663577318E-2</v>
      </c>
    </row>
    <row r="243" spans="1:7" x14ac:dyDescent="0.25">
      <c r="A243">
        <v>0.55433820612201301</v>
      </c>
      <c r="B243">
        <f t="shared" si="20"/>
        <v>0.13662958827300087</v>
      </c>
      <c r="C243">
        <f t="shared" si="19"/>
        <v>4.0988876481900256E-2</v>
      </c>
      <c r="D243" s="29">
        <f t="shared" si="21"/>
        <v>0.24321101039518778</v>
      </c>
      <c r="E243" s="29">
        <f t="shared" si="22"/>
        <v>0.76450811435870714</v>
      </c>
      <c r="F243" s="29">
        <f t="shared" si="23"/>
        <v>0.41517736455219323</v>
      </c>
      <c r="G243" s="29">
        <f t="shared" si="24"/>
        <v>0.43701102131031516</v>
      </c>
    </row>
    <row r="244" spans="1:7" x14ac:dyDescent="0.25">
      <c r="A244">
        <v>0.36448255867183449</v>
      </c>
      <c r="B244">
        <f t="shared" si="20"/>
        <v>-0.34650248453110477</v>
      </c>
      <c r="C244">
        <f t="shared" si="19"/>
        <v>-0.10395074535933142</v>
      </c>
      <c r="D244" s="29">
        <f t="shared" si="21"/>
        <v>0.42474146817799879</v>
      </c>
      <c r="E244" s="29">
        <f t="shared" si="22"/>
        <v>0.44638491226064003</v>
      </c>
      <c r="F244" s="29">
        <f t="shared" si="23"/>
        <v>0.15200970321919369</v>
      </c>
      <c r="G244" s="29">
        <f t="shared" si="24"/>
        <v>0.64654284262321937</v>
      </c>
    </row>
    <row r="245" spans="1:7" x14ac:dyDescent="0.25">
      <c r="A245">
        <v>0.94360179448835724</v>
      </c>
      <c r="B245">
        <f t="shared" si="20"/>
        <v>1.5857483297886255</v>
      </c>
      <c r="C245">
        <f t="shared" si="19"/>
        <v>0.47572449893658764</v>
      </c>
      <c r="D245" s="29">
        <f t="shared" si="21"/>
        <v>0.90295897718505569</v>
      </c>
      <c r="E245" s="29">
        <f t="shared" si="22"/>
        <v>1.1401446768496821</v>
      </c>
      <c r="F245" s="29">
        <f t="shared" si="23"/>
        <v>0.81362484718892414</v>
      </c>
      <c r="G245" s="29">
        <f t="shared" si="24"/>
        <v>0.4747137541624159</v>
      </c>
    </row>
    <row r="246" spans="1:7" x14ac:dyDescent="0.25">
      <c r="A246">
        <v>0.49946592608417006</v>
      </c>
      <c r="B246">
        <f t="shared" si="20"/>
        <v>-1.3387251780359933E-3</v>
      </c>
      <c r="C246">
        <f t="shared" si="19"/>
        <v>-4.0161755341079798E-4</v>
      </c>
      <c r="D246" s="29">
        <f t="shared" si="21"/>
        <v>0.83260553170220042</v>
      </c>
      <c r="E246" s="29">
        <f t="shared" si="22"/>
        <v>0.89588033377115039</v>
      </c>
      <c r="F246" s="29">
        <f t="shared" si="23"/>
        <v>0.5258869418649238</v>
      </c>
      <c r="G246" s="29">
        <f t="shared" si="24"/>
        <v>0.9249743601401339</v>
      </c>
    </row>
    <row r="247" spans="1:7" x14ac:dyDescent="0.25">
      <c r="A247">
        <v>0.48695333719901118</v>
      </c>
      <c r="B247">
        <f t="shared" si="20"/>
        <v>-3.2708965355755078E-2</v>
      </c>
      <c r="C247">
        <f t="shared" si="19"/>
        <v>-9.8126896067265226E-3</v>
      </c>
      <c r="D247" s="29">
        <f t="shared" si="21"/>
        <v>0.48990617810588588</v>
      </c>
      <c r="E247" s="29">
        <f t="shared" si="22"/>
        <v>0.88027630119120315</v>
      </c>
      <c r="F247" s="29">
        <f t="shared" si="23"/>
        <v>0.49992799650438435</v>
      </c>
      <c r="G247" s="29">
        <f t="shared" si="24"/>
        <v>0.61820156480652044</v>
      </c>
    </row>
    <row r="248" spans="1:7" x14ac:dyDescent="0.25">
      <c r="A248">
        <v>0.45493942075869015</v>
      </c>
      <c r="B248">
        <f t="shared" si="20"/>
        <v>-0.11319136485541959</v>
      </c>
      <c r="C248">
        <f t="shared" si="19"/>
        <v>-3.3957409456625877E-2</v>
      </c>
      <c r="D248" s="29">
        <f t="shared" si="21"/>
        <v>0.45917370781866551</v>
      </c>
      <c r="E248" s="29">
        <f t="shared" si="22"/>
        <v>0.66097559871864653</v>
      </c>
      <c r="F248" s="29">
        <f t="shared" si="23"/>
        <v>0.3291810128861592</v>
      </c>
      <c r="G248" s="29">
        <f t="shared" si="24"/>
        <v>0.70324077097294724</v>
      </c>
    </row>
    <row r="249" spans="1:7" x14ac:dyDescent="0.25">
      <c r="A249">
        <v>0.57164220099490337</v>
      </c>
      <c r="B249">
        <f t="shared" si="20"/>
        <v>0.18055663318818727</v>
      </c>
      <c r="C249">
        <f t="shared" si="19"/>
        <v>5.4166989956456177E-2</v>
      </c>
      <c r="D249" s="29">
        <f t="shared" si="21"/>
        <v>0.53039680333681805</v>
      </c>
      <c r="E249" s="29">
        <f t="shared" si="22"/>
        <v>0.73326320938545253</v>
      </c>
      <c r="F249" s="29">
        <f t="shared" si="23"/>
        <v>0.40482420274328679</v>
      </c>
      <c r="G249" s="29">
        <f t="shared" si="24"/>
        <v>0.29524031289579444</v>
      </c>
    </row>
    <row r="250" spans="1:7" x14ac:dyDescent="0.25">
      <c r="A250">
        <v>0.22360911893063143</v>
      </c>
      <c r="B250">
        <f t="shared" si="20"/>
        <v>-0.76006080831341205</v>
      </c>
      <c r="C250">
        <f t="shared" si="19"/>
        <v>-0.22801824249402361</v>
      </c>
      <c r="D250" s="29">
        <f t="shared" si="21"/>
        <v>0.3098986504754957</v>
      </c>
      <c r="E250" s="29">
        <f t="shared" si="22"/>
        <v>0.48548228870155413</v>
      </c>
      <c r="F250" s="29">
        <f t="shared" si="23"/>
        <v>0.15064531410307005</v>
      </c>
      <c r="G250" s="29">
        <f t="shared" si="24"/>
        <v>0.28175802163556901</v>
      </c>
    </row>
    <row r="251" spans="1:7" x14ac:dyDescent="0.25">
      <c r="A251">
        <v>0.56962797936948761</v>
      </c>
      <c r="B251">
        <f t="shared" si="20"/>
        <v>0.17542710861799418</v>
      </c>
      <c r="C251">
        <f t="shared" si="19"/>
        <v>5.2628132585398252E-2</v>
      </c>
      <c r="D251" s="29">
        <f t="shared" si="21"/>
        <v>0.39301536283958172</v>
      </c>
      <c r="E251" s="29">
        <f t="shared" si="22"/>
        <v>0.66028580732096886</v>
      </c>
      <c r="F251" s="29">
        <f t="shared" si="23"/>
        <v>0.34485491602622453</v>
      </c>
      <c r="G251" s="29">
        <f t="shared" si="24"/>
        <v>0.45160918834168184</v>
      </c>
    </row>
    <row r="252" spans="1:7" x14ac:dyDescent="0.25">
      <c r="A252">
        <v>0.20139164403210547</v>
      </c>
      <c r="B252">
        <f t="shared" si="20"/>
        <v>-0.83666074894465126</v>
      </c>
      <c r="C252">
        <f t="shared" si="19"/>
        <v>-0.25099822468339539</v>
      </c>
      <c r="D252" s="29">
        <f t="shared" si="21"/>
        <v>0.28584146812638334</v>
      </c>
      <c r="E252" s="29">
        <f t="shared" si="22"/>
        <v>0.38410854461169425</v>
      </c>
      <c r="F252" s="29">
        <f t="shared" si="23"/>
        <v>6.8831539054055729E-2</v>
      </c>
      <c r="G252" s="29">
        <f t="shared" si="24"/>
        <v>0.22275404532258972</v>
      </c>
    </row>
    <row r="253" spans="1:7" x14ac:dyDescent="0.25">
      <c r="A253">
        <v>6.9612720114749602E-2</v>
      </c>
      <c r="B253">
        <f t="shared" si="20"/>
        <v>-1.4786815701965423</v>
      </c>
      <c r="C253">
        <f t="shared" si="19"/>
        <v>-0.44360447105896267</v>
      </c>
      <c r="D253" s="29">
        <f t="shared" si="21"/>
        <v>-0.11930322833733942</v>
      </c>
      <c r="E253" s="29">
        <f t="shared" si="22"/>
        <v>0.1519476696334989</v>
      </c>
      <c r="F253" s="29">
        <f t="shared" si="23"/>
        <v>-0.16103133770520245</v>
      </c>
      <c r="G253" s="29">
        <f t="shared" si="24"/>
        <v>-0.16634312234233861</v>
      </c>
    </row>
    <row r="254" spans="1:7" x14ac:dyDescent="0.25">
      <c r="A254">
        <v>0.35551011688589129</v>
      </c>
      <c r="B254">
        <f t="shared" si="20"/>
        <v>-0.37048623119411384</v>
      </c>
      <c r="C254">
        <f t="shared" si="19"/>
        <v>-0.11114586935823415</v>
      </c>
      <c r="D254" s="29">
        <f t="shared" si="21"/>
        <v>7.8331000900492026E-2</v>
      </c>
      <c r="E254" s="29">
        <f t="shared" si="22"/>
        <v>0.26665260523892637</v>
      </c>
      <c r="F254" s="29">
        <f t="shared" si="23"/>
        <v>3.2968582646611122E-3</v>
      </c>
      <c r="G254" s="29">
        <f t="shared" si="24"/>
        <v>0.20171297952009748</v>
      </c>
    </row>
    <row r="255" spans="1:7" x14ac:dyDescent="0.25">
      <c r="A255">
        <v>0.78289132358775593</v>
      </c>
      <c r="B255">
        <f t="shared" si="20"/>
        <v>0.78199527093829901</v>
      </c>
      <c r="C255">
        <f t="shared" si="19"/>
        <v>0.23459858128148969</v>
      </c>
      <c r="D255" s="29">
        <f t="shared" si="21"/>
        <v>0.65679647273072583</v>
      </c>
      <c r="E255" s="29">
        <f t="shared" si="22"/>
        <v>0.70158385817878754</v>
      </c>
      <c r="F255" s="29">
        <f t="shared" si="23"/>
        <v>0.42424287567200625</v>
      </c>
      <c r="G255" s="29">
        <f t="shared" si="24"/>
        <v>0.37487050201273031</v>
      </c>
    </row>
    <row r="256" spans="1:7" x14ac:dyDescent="0.25">
      <c r="A256">
        <v>0.27600939970091859</v>
      </c>
      <c r="B256">
        <f t="shared" si="20"/>
        <v>-0.59473772679656511</v>
      </c>
      <c r="C256">
        <f t="shared" si="19"/>
        <v>-0.17842131803896952</v>
      </c>
      <c r="D256" s="29">
        <f t="shared" si="21"/>
        <v>0.48579768885807328</v>
      </c>
      <c r="E256" s="29">
        <f t="shared" si="22"/>
        <v>0.59441962485848165</v>
      </c>
      <c r="F256" s="29">
        <f t="shared" si="23"/>
        <v>0.24925833711765497</v>
      </c>
      <c r="G256" s="29">
        <f t="shared" si="24"/>
        <v>0.34247694877659429</v>
      </c>
    </row>
    <row r="257" spans="1:7" x14ac:dyDescent="0.25">
      <c r="A257">
        <v>7.9744865260780659E-2</v>
      </c>
      <c r="B257">
        <f t="shared" si="20"/>
        <v>-1.4067897916333656</v>
      </c>
      <c r="C257">
        <f t="shared" si="19"/>
        <v>-0.42203693749000964</v>
      </c>
      <c r="D257" s="29">
        <f t="shared" si="21"/>
        <v>-4.6931860117288282E-2</v>
      </c>
      <c r="E257" s="29">
        <f t="shared" si="22"/>
        <v>0.28259183600310145</v>
      </c>
      <c r="F257" s="29">
        <f t="shared" si="23"/>
        <v>-5.5841906869651639E-2</v>
      </c>
      <c r="G257" s="29">
        <f t="shared" si="24"/>
        <v>0.25993572378928914</v>
      </c>
    </row>
    <row r="258" spans="1:7" x14ac:dyDescent="0.25">
      <c r="A258">
        <v>0.49229407635731071</v>
      </c>
      <c r="B258">
        <f t="shared" si="20"/>
        <v>-1.931708737909632E-2</v>
      </c>
      <c r="C258">
        <f t="shared" si="19"/>
        <v>-5.795126213728896E-3</v>
      </c>
      <c r="D258" s="29">
        <f t="shared" si="21"/>
        <v>0.19877901754326438</v>
      </c>
      <c r="E258" s="29">
        <f t="shared" si="22"/>
        <v>0.41181787782567836</v>
      </c>
      <c r="F258" s="29">
        <f t="shared" si="23"/>
        <v>0.13904768683007532</v>
      </c>
      <c r="G258" s="29">
        <f t="shared" si="24"/>
        <v>0.36123024501739137</v>
      </c>
    </row>
    <row r="259" spans="1:7" x14ac:dyDescent="0.25">
      <c r="A259">
        <v>0.26343577379680777</v>
      </c>
      <c r="B259">
        <f t="shared" si="20"/>
        <v>-0.63278883681387188</v>
      </c>
      <c r="C259">
        <f t="shared" si="19"/>
        <v>-0.18983665104416156</v>
      </c>
      <c r="D259" s="29">
        <f t="shared" si="21"/>
        <v>0.30610676060622821</v>
      </c>
      <c r="E259" s="29">
        <f t="shared" si="22"/>
        <v>0.33845101085297014</v>
      </c>
      <c r="F259" s="29">
        <f t="shared" si="23"/>
        <v>4.8418200674842898E-2</v>
      </c>
      <c r="G259" s="29">
        <f t="shared" si="24"/>
        <v>-5.0216807003362562E-2</v>
      </c>
    </row>
    <row r="260" spans="1:7" x14ac:dyDescent="0.25">
      <c r="A260">
        <v>0.9838251899777215</v>
      </c>
      <c r="B260">
        <f t="shared" si="20"/>
        <v>2.1400636892118117</v>
      </c>
      <c r="C260">
        <f t="shared" si="19"/>
        <v>0.64201910676354346</v>
      </c>
      <c r="D260" s="29">
        <f t="shared" si="21"/>
        <v>1.0091334510326304</v>
      </c>
      <c r="E260" s="29">
        <f t="shared" si="22"/>
        <v>1.2447827307559711</v>
      </c>
      <c r="F260" s="29">
        <f t="shared" si="23"/>
        <v>0.93152989193325908</v>
      </c>
      <c r="G260" s="29">
        <f t="shared" si="24"/>
        <v>0.9651786147794521</v>
      </c>
    </row>
    <row r="261" spans="1:7" x14ac:dyDescent="0.25">
      <c r="A261">
        <v>4.098635822626423E-2</v>
      </c>
      <c r="B261">
        <f t="shared" si="20"/>
        <v>-1.7393528497376851</v>
      </c>
      <c r="C261">
        <f t="shared" si="19"/>
        <v>-0.52180585492130549</v>
      </c>
      <c r="D261" s="29">
        <f t="shared" si="21"/>
        <v>0.42760751981317491</v>
      </c>
      <c r="E261" s="29">
        <f t="shared" si="22"/>
        <v>0.42326903804280158</v>
      </c>
      <c r="F261" s="29">
        <f t="shared" si="23"/>
        <v>4.5234775922362358E-2</v>
      </c>
      <c r="G261" s="29">
        <f t="shared" si="24"/>
        <v>0.43196945630231487</v>
      </c>
    </row>
    <row r="262" spans="1:7" x14ac:dyDescent="0.25">
      <c r="A262">
        <v>0.75514999847407449</v>
      </c>
      <c r="B262">
        <f t="shared" si="20"/>
        <v>0.69078605058573495</v>
      </c>
      <c r="C262">
        <f t="shared" si="19"/>
        <v>0.20723581517572048</v>
      </c>
      <c r="D262" s="29">
        <f t="shared" si="21"/>
        <v>0.34197171673080667</v>
      </c>
      <c r="E262" s="29">
        <f t="shared" si="22"/>
        <v>0.90314053042048514</v>
      </c>
      <c r="F262" s="29">
        <f t="shared" si="23"/>
        <v>0.5583031886877603</v>
      </c>
      <c r="G262" s="29">
        <f t="shared" si="24"/>
        <v>0.63010343310968497</v>
      </c>
    </row>
    <row r="263" spans="1:7" x14ac:dyDescent="0.25">
      <c r="A263">
        <v>0.83382671590319524</v>
      </c>
      <c r="B263">
        <f t="shared" si="20"/>
        <v>0.96939816368526999</v>
      </c>
      <c r="C263">
        <f t="shared" si="19"/>
        <v>0.290819449105581</v>
      </c>
      <c r="D263" s="29">
        <f t="shared" si="21"/>
        <v>0.93588451972858533</v>
      </c>
      <c r="E263" s="29">
        <f t="shared" si="22"/>
        <v>0.88571501472491887</v>
      </c>
      <c r="F263" s="29">
        <f t="shared" si="23"/>
        <v>0.58435600215097649</v>
      </c>
      <c r="G263" s="29">
        <f t="shared" si="24"/>
        <v>1.0374409829524172</v>
      </c>
    </row>
    <row r="264" spans="1:7" x14ac:dyDescent="0.25">
      <c r="A264">
        <v>0.79940183721427049</v>
      </c>
      <c r="B264">
        <f t="shared" si="20"/>
        <v>0.83948656441748182</v>
      </c>
      <c r="C264">
        <f t="shared" si="19"/>
        <v>0.25184596932524456</v>
      </c>
      <c r="D264" s="29">
        <f t="shared" si="21"/>
        <v>0.95541958369915125</v>
      </c>
      <c r="E264" s="29">
        <f t="shared" si="22"/>
        <v>1.1801500199483232</v>
      </c>
      <c r="F264" s="29">
        <f t="shared" si="23"/>
        <v>0.79752847697169205</v>
      </c>
      <c r="G264" s="29">
        <f t="shared" si="24"/>
        <v>0.45041812459802943</v>
      </c>
    </row>
    <row r="265" spans="1:7" x14ac:dyDescent="0.25">
      <c r="A265">
        <v>0.20371105075228127</v>
      </c>
      <c r="B265">
        <f t="shared" si="20"/>
        <v>-0.82843869256815084</v>
      </c>
      <c r="C265">
        <f t="shared" ref="C265:C328" si="25">B265*$B$2</f>
        <v>-0.24853160777044525</v>
      </c>
      <c r="D265" s="29">
        <f t="shared" si="21"/>
        <v>0.42776057075722596</v>
      </c>
      <c r="E265" s="29">
        <f t="shared" si="22"/>
        <v>0.69371915653440941</v>
      </c>
      <c r="F265" s="29">
        <f t="shared" si="23"/>
        <v>0.30663659814282573</v>
      </c>
      <c r="G265" s="29">
        <f t="shared" si="24"/>
        <v>0.83751641006535049</v>
      </c>
    </row>
    <row r="266" spans="1:7" x14ac:dyDescent="0.25">
      <c r="A266">
        <v>0.87008270516067998</v>
      </c>
      <c r="B266">
        <f t="shared" ref="B266:B329" si="26">_xlfn.NORM.S.INV(A266)</f>
        <v>1.1267821727217964</v>
      </c>
      <c r="C266">
        <f t="shared" si="25"/>
        <v>0.33803465181653891</v>
      </c>
      <c r="D266" s="29">
        <f t="shared" ref="D266:D329" si="27">$D$1+$D$3*C265+C266</f>
        <v>0.66406252637722729</v>
      </c>
      <c r="E266" s="29">
        <f t="shared" si="22"/>
        <v>1.014507235661414</v>
      </c>
      <c r="F266" s="29">
        <f t="shared" si="23"/>
        <v>0.68135978295743316</v>
      </c>
      <c r="G266" s="29">
        <f t="shared" si="24"/>
        <v>0.82721710771578616</v>
      </c>
    </row>
    <row r="267" spans="1:7" x14ac:dyDescent="0.25">
      <c r="A267">
        <v>0.38489944151127659</v>
      </c>
      <c r="B267">
        <f t="shared" si="26"/>
        <v>-0.29263797620328114</v>
      </c>
      <c r="C267">
        <f t="shared" si="25"/>
        <v>-8.7791392860984335E-2</v>
      </c>
      <c r="D267" s="29">
        <f t="shared" si="27"/>
        <v>0.64883286341059287</v>
      </c>
      <c r="E267" s="29">
        <f t="shared" si="22"/>
        <v>0.68181328993910695</v>
      </c>
      <c r="F267" s="29">
        <f t="shared" si="23"/>
        <v>0.34004696898599651</v>
      </c>
      <c r="G267" s="29">
        <f t="shared" si="24"/>
        <v>0.43714195311641429</v>
      </c>
    </row>
    <row r="268" spans="1:7" x14ac:dyDescent="0.25">
      <c r="A268">
        <v>0.34330271309549243</v>
      </c>
      <c r="B268">
        <f t="shared" si="26"/>
        <v>-0.40346602161598766</v>
      </c>
      <c r="C268">
        <f t="shared" si="25"/>
        <v>-0.12103980648479629</v>
      </c>
      <c r="D268" s="29">
        <f t="shared" si="27"/>
        <v>0.3175062185125147</v>
      </c>
      <c r="E268" s="29">
        <f t="shared" ref="E268:E331" si="28">$E$1+C268+$E$3*C267+$E$4*C266</f>
        <v>0.67027835781132705</v>
      </c>
      <c r="F268" s="29">
        <f t="shared" si="23"/>
        <v>0.31243801536727056</v>
      </c>
      <c r="G268" s="29">
        <f t="shared" si="24"/>
        <v>0.24494273004052672</v>
      </c>
    </row>
    <row r="269" spans="1:7" x14ac:dyDescent="0.25">
      <c r="A269">
        <v>0.326120792260506</v>
      </c>
      <c r="B269">
        <f t="shared" si="26"/>
        <v>-0.45065033235417817</v>
      </c>
      <c r="C269">
        <f t="shared" si="25"/>
        <v>-0.13519509970625346</v>
      </c>
      <c r="D269" s="29">
        <f t="shared" si="27"/>
        <v>0.28007703575438914</v>
      </c>
      <c r="E269" s="29">
        <f t="shared" si="28"/>
        <v>0.46916843990695462</v>
      </c>
      <c r="F269" s="29">
        <f t="shared" ref="F269:F332" si="29">C269+$F$1+$F$3*C268+$F$4*C267+$F$5*$C$9</f>
        <v>0.15723554329303166</v>
      </c>
      <c r="G269" s="29">
        <f t="shared" si="24"/>
        <v>0.52864810451879296</v>
      </c>
    </row>
    <row r="270" spans="1:7" x14ac:dyDescent="0.25">
      <c r="A270">
        <v>0.20349742118594927</v>
      </c>
      <c r="B270">
        <f t="shared" si="26"/>
        <v>-0.82919364155259601</v>
      </c>
      <c r="C270">
        <f t="shared" si="25"/>
        <v>-0.24875809246577879</v>
      </c>
      <c r="D270" s="29">
        <f t="shared" si="27"/>
        <v>0.15660533773984381</v>
      </c>
      <c r="E270" s="29">
        <f t="shared" si="28"/>
        <v>0.33522843508717592</v>
      </c>
      <c r="F270" s="29">
        <f t="shared" si="29"/>
        <v>2.803590915777987E-2</v>
      </c>
      <c r="G270" s="29">
        <f t="shared" ref="G270:G333" si="30">C270+$G$1+$G$3*C269+$G$4*C268+$G$5*$C267+$G$6*$C266</f>
        <v>-6.8905447965487227E-2</v>
      </c>
    </row>
    <row r="271" spans="1:7" x14ac:dyDescent="0.25">
      <c r="A271">
        <v>0.39405499435407576</v>
      </c>
      <c r="B271">
        <f t="shared" si="26"/>
        <v>-0.26876570148984236</v>
      </c>
      <c r="C271">
        <f t="shared" si="25"/>
        <v>-8.0629710446952704E-2</v>
      </c>
      <c r="D271" s="29">
        <f t="shared" si="27"/>
        <v>0.24523962482700218</v>
      </c>
      <c r="E271" s="29">
        <f t="shared" si="28"/>
        <v>0.4409132034376565</v>
      </c>
      <c r="F271" s="29">
        <f t="shared" si="29"/>
        <v>0.14649250610635864</v>
      </c>
      <c r="G271" s="29">
        <f t="shared" si="30"/>
        <v>0.2363929772742302</v>
      </c>
    </row>
    <row r="272" spans="1:7" x14ac:dyDescent="0.25">
      <c r="A272">
        <v>0.95367290261543625</v>
      </c>
      <c r="B272">
        <f t="shared" si="26"/>
        <v>1.6815599885966983</v>
      </c>
      <c r="C272">
        <f t="shared" si="25"/>
        <v>0.50446799657900943</v>
      </c>
      <c r="D272" s="29">
        <f t="shared" si="27"/>
        <v>0.94802719926614254</v>
      </c>
      <c r="E272" s="29">
        <f t="shared" si="28"/>
        <v>1.0646499043692212</v>
      </c>
      <c r="F272" s="29">
        <f t="shared" si="29"/>
        <v>0.76477266811199374</v>
      </c>
      <c r="G272" s="29">
        <f t="shared" si="30"/>
        <v>0.87109176772911856</v>
      </c>
    </row>
    <row r="273" spans="1:7" x14ac:dyDescent="0.25">
      <c r="A273">
        <v>0.58360545670949426</v>
      </c>
      <c r="B273">
        <f t="shared" si="26"/>
        <v>0.21112582804886568</v>
      </c>
      <c r="C273">
        <f t="shared" si="25"/>
        <v>6.3337748414659695E-2</v>
      </c>
      <c r="D273" s="29">
        <f t="shared" si="27"/>
        <v>0.91646534601996621</v>
      </c>
      <c r="E273" s="29">
        <f t="shared" si="28"/>
        <v>0.98331986252538317</v>
      </c>
      <c r="F273" s="29">
        <f t="shared" si="29"/>
        <v>0.6081200173636766</v>
      </c>
      <c r="G273" s="29">
        <f t="shared" si="30"/>
        <v>0.75141417539219835</v>
      </c>
    </row>
    <row r="274" spans="1:7" x14ac:dyDescent="0.25">
      <c r="A274">
        <v>0.15948973052156132</v>
      </c>
      <c r="B274">
        <f t="shared" si="26"/>
        <v>-0.99655725865406863</v>
      </c>
      <c r="C274">
        <f t="shared" si="25"/>
        <v>-0.2989671775962206</v>
      </c>
      <c r="D274" s="29">
        <f t="shared" si="27"/>
        <v>0.24536924629404122</v>
      </c>
      <c r="E274" s="29">
        <f t="shared" si="28"/>
        <v>0.63448889524271301</v>
      </c>
      <c r="F274" s="29">
        <f t="shared" si="29"/>
        <v>0.24489230419484501</v>
      </c>
      <c r="G274" s="29">
        <f t="shared" si="30"/>
        <v>0.52661605729682137</v>
      </c>
    </row>
    <row r="275" spans="1:7" x14ac:dyDescent="0.25">
      <c r="A275">
        <v>0.35847041230506305</v>
      </c>
      <c r="B275">
        <f t="shared" si="26"/>
        <v>-0.36255032383982394</v>
      </c>
      <c r="C275">
        <f t="shared" si="25"/>
        <v>-0.10876509715194718</v>
      </c>
      <c r="D275" s="29">
        <f t="shared" si="27"/>
        <v>0.18195787853069842</v>
      </c>
      <c r="E275" s="29">
        <f t="shared" si="28"/>
        <v>0.46708641341580637</v>
      </c>
      <c r="F275" s="29">
        <f t="shared" si="29"/>
        <v>0.15783333978546141</v>
      </c>
      <c r="G275" s="29">
        <f t="shared" si="30"/>
        <v>0.50918846727088651</v>
      </c>
    </row>
    <row r="276" spans="1:7" x14ac:dyDescent="0.25">
      <c r="A276">
        <v>0.51029999694814909</v>
      </c>
      <c r="B276">
        <f t="shared" si="26"/>
        <v>2.5821132583018373E-2</v>
      </c>
      <c r="C276">
        <f t="shared" si="25"/>
        <v>7.7463397749055118E-3</v>
      </c>
      <c r="D276" s="29">
        <f t="shared" si="27"/>
        <v>0.43161077176854251</v>
      </c>
      <c r="E276" s="29">
        <f t="shared" si="28"/>
        <v>0.53377692016044365</v>
      </c>
      <c r="F276" s="29">
        <f t="shared" si="29"/>
        <v>0.24173413108675931</v>
      </c>
      <c r="G276" s="29">
        <f t="shared" si="30"/>
        <v>0.10687802123680279</v>
      </c>
    </row>
    <row r="277" spans="1:7" x14ac:dyDescent="0.25">
      <c r="A277">
        <v>0.72209845271156958</v>
      </c>
      <c r="B277">
        <f t="shared" si="26"/>
        <v>0.58908673022247282</v>
      </c>
      <c r="C277">
        <f t="shared" si="25"/>
        <v>0.17672601906674185</v>
      </c>
      <c r="D277" s="29">
        <f t="shared" si="27"/>
        <v>0.6821484569091758</v>
      </c>
      <c r="E277" s="29">
        <f t="shared" si="28"/>
        <v>0.83709315009341578</v>
      </c>
      <c r="F277" s="29">
        <f t="shared" si="29"/>
        <v>0.51437900928261893</v>
      </c>
      <c r="G277" s="29">
        <f t="shared" si="30"/>
        <v>0.4858374048475978</v>
      </c>
    </row>
    <row r="278" spans="1:7" x14ac:dyDescent="0.25">
      <c r="A278">
        <v>0.84441663869136629</v>
      </c>
      <c r="B278">
        <f t="shared" si="26"/>
        <v>1.0127769297100815</v>
      </c>
      <c r="C278">
        <f t="shared" si="25"/>
        <v>0.30383307891302441</v>
      </c>
      <c r="D278" s="29">
        <f t="shared" si="27"/>
        <v>0.92754129225974369</v>
      </c>
      <c r="E278" s="29">
        <f t="shared" si="28"/>
        <v>1.0952946243563575</v>
      </c>
      <c r="F278" s="29">
        <f t="shared" si="29"/>
        <v>0.74403137192369173</v>
      </c>
      <c r="G278" s="29">
        <f t="shared" si="30"/>
        <v>1.001272174293689</v>
      </c>
    </row>
    <row r="279" spans="1:7" x14ac:dyDescent="0.25">
      <c r="A279">
        <v>0.42649616992706074</v>
      </c>
      <c r="B279">
        <f t="shared" si="26"/>
        <v>-0.18530178269739017</v>
      </c>
      <c r="C279">
        <f t="shared" si="25"/>
        <v>-5.5590534809217051E-2</v>
      </c>
      <c r="D279" s="29">
        <f t="shared" si="27"/>
        <v>0.65709262042990002</v>
      </c>
      <c r="E279" s="29">
        <f t="shared" si="28"/>
        <v>0.86701641227399184</v>
      </c>
      <c r="F279" s="29">
        <f t="shared" si="29"/>
        <v>0.48614448592751425</v>
      </c>
      <c r="G279" s="29">
        <f t="shared" si="30"/>
        <v>0.72449749675992769</v>
      </c>
    </row>
    <row r="280" spans="1:7" x14ac:dyDescent="0.25">
      <c r="A280">
        <v>0.66655476546525472</v>
      </c>
      <c r="B280">
        <f t="shared" si="26"/>
        <v>0.43041956041662066</v>
      </c>
      <c r="C280">
        <f t="shared" si="25"/>
        <v>0.12912586812498619</v>
      </c>
      <c r="D280" s="29">
        <f t="shared" si="27"/>
        <v>0.59021249375853424</v>
      </c>
      <c r="E280" s="29">
        <f t="shared" si="28"/>
        <v>0.92286383228558733</v>
      </c>
      <c r="F280" s="29">
        <f t="shared" si="29"/>
        <v>0.56522356132670559</v>
      </c>
      <c r="G280" s="29">
        <f t="shared" si="30"/>
        <v>0.78968107002483134</v>
      </c>
    </row>
    <row r="281" spans="1:7" x14ac:dyDescent="0.25">
      <c r="A281">
        <v>0.98699911496322523</v>
      </c>
      <c r="B281">
        <f t="shared" si="26"/>
        <v>2.2261853315795563</v>
      </c>
      <c r="C281">
        <f t="shared" si="25"/>
        <v>0.66785559947386686</v>
      </c>
      <c r="D281" s="29">
        <f t="shared" si="27"/>
        <v>1.2582437071613572</v>
      </c>
      <c r="E281" s="29">
        <f t="shared" si="28"/>
        <v>1.410182319612673</v>
      </c>
      <c r="F281" s="29">
        <f t="shared" si="29"/>
        <v>1.0700127697325952</v>
      </c>
      <c r="G281" s="29">
        <f t="shared" si="30"/>
        <v>1.2433525416445119</v>
      </c>
    </row>
    <row r="282" spans="1:7" x14ac:dyDescent="0.25">
      <c r="A282">
        <v>0.40537736136967073</v>
      </c>
      <c r="B282">
        <f t="shared" si="26"/>
        <v>-0.23945250248197761</v>
      </c>
      <c r="C282">
        <f t="shared" si="25"/>
        <v>-7.183575074459328E-2</v>
      </c>
      <c r="D282" s="29">
        <f t="shared" si="27"/>
        <v>0.8956631688871135</v>
      </c>
      <c r="E282" s="29">
        <f t="shared" si="28"/>
        <v>1.0137423962423346</v>
      </c>
      <c r="F282" s="29">
        <f t="shared" si="29"/>
        <v>0.60122823293394834</v>
      </c>
      <c r="G282" s="29">
        <f t="shared" si="30"/>
        <v>0.63958964286213571</v>
      </c>
    </row>
    <row r="283" spans="1:7" x14ac:dyDescent="0.25">
      <c r="A283">
        <v>6.7751091036713767E-3</v>
      </c>
      <c r="B283">
        <f t="shared" si="26"/>
        <v>-2.4689710453039071</v>
      </c>
      <c r="C283">
        <f t="shared" si="25"/>
        <v>-0.74069131359117213</v>
      </c>
      <c r="D283" s="29">
        <f t="shared" si="27"/>
        <v>-0.29097633911238741</v>
      </c>
      <c r="E283" s="29">
        <f t="shared" si="28"/>
        <v>0.19053305082607797</v>
      </c>
      <c r="F283" s="29">
        <f t="shared" si="29"/>
        <v>-0.20188495059535047</v>
      </c>
      <c r="G283" s="29">
        <f t="shared" si="30"/>
        <v>6.9978665480681018E-2</v>
      </c>
    </row>
    <row r="284" spans="1:7" x14ac:dyDescent="0.25">
      <c r="A284">
        <v>0.14597003082369456</v>
      </c>
      <c r="B284">
        <f t="shared" si="26"/>
        <v>-1.0538751931969588</v>
      </c>
      <c r="C284">
        <f t="shared" si="25"/>
        <v>-0.3161625579590876</v>
      </c>
      <c r="D284" s="29">
        <f t="shared" si="27"/>
        <v>-0.33464647747290804</v>
      </c>
      <c r="E284" s="29">
        <f t="shared" si="28"/>
        <v>-1.5242515052511021E-2</v>
      </c>
      <c r="F284" s="29">
        <f t="shared" si="29"/>
        <v>-0.26680582516743556</v>
      </c>
      <c r="G284" s="29">
        <f t="shared" si="30"/>
        <v>-1.2663209325457295E-2</v>
      </c>
    </row>
    <row r="285" spans="1:7" x14ac:dyDescent="0.25">
      <c r="A285">
        <v>0.85857722708822903</v>
      </c>
      <c r="B285">
        <f t="shared" si="26"/>
        <v>1.0739489871519365</v>
      </c>
      <c r="C285">
        <f t="shared" si="25"/>
        <v>0.32218469614558093</v>
      </c>
      <c r="D285" s="29">
        <f t="shared" si="27"/>
        <v>0.60087090557421963</v>
      </c>
      <c r="E285" s="29">
        <f t="shared" si="28"/>
        <v>0.56782689172956824</v>
      </c>
      <c r="F285" s="29">
        <f t="shared" si="29"/>
        <v>0.34069626233609318</v>
      </c>
      <c r="G285" s="29">
        <f t="shared" si="30"/>
        <v>5.1647916947975547E-3</v>
      </c>
    </row>
    <row r="286" spans="1:7" x14ac:dyDescent="0.25">
      <c r="A286">
        <v>0.94885097811822872</v>
      </c>
      <c r="B286">
        <f t="shared" si="26"/>
        <v>1.6338133716319656</v>
      </c>
      <c r="C286">
        <f t="shared" si="25"/>
        <v>0.49014401148958964</v>
      </c>
      <c r="D286" s="29">
        <f t="shared" si="27"/>
        <v>1.2156732987914962</v>
      </c>
      <c r="E286" s="29">
        <f t="shared" si="28"/>
        <v>1.2247713363787449</v>
      </c>
      <c r="F286" s="29">
        <f t="shared" si="29"/>
        <v>0.89135310601159468</v>
      </c>
      <c r="G286" s="29">
        <f t="shared" si="30"/>
        <v>0.76441268631457271</v>
      </c>
    </row>
    <row r="287" spans="1:7" x14ac:dyDescent="0.25">
      <c r="A287">
        <v>0.63780632953886529</v>
      </c>
      <c r="B287">
        <f t="shared" si="26"/>
        <v>0.35260132925449345</v>
      </c>
      <c r="C287">
        <f t="shared" si="25"/>
        <v>0.10578039877634803</v>
      </c>
      <c r="D287" s="29">
        <f t="shared" si="27"/>
        <v>0.94888120681906074</v>
      </c>
      <c r="E287" s="29">
        <f t="shared" si="28"/>
        <v>1.1797262829793751</v>
      </c>
      <c r="F287" s="29">
        <f t="shared" si="29"/>
        <v>0.76567739566735715</v>
      </c>
      <c r="G287" s="29">
        <f t="shared" si="30"/>
        <v>1.2236069165913261</v>
      </c>
    </row>
    <row r="288" spans="1:7" x14ac:dyDescent="0.25">
      <c r="A288">
        <v>0.25943784905545214</v>
      </c>
      <c r="B288">
        <f t="shared" si="26"/>
        <v>-0.64507945338147854</v>
      </c>
      <c r="C288">
        <f t="shared" si="25"/>
        <v>-0.19352383601444356</v>
      </c>
      <c r="D288" s="29">
        <f t="shared" si="27"/>
        <v>0.38052244312900008</v>
      </c>
      <c r="E288" s="29">
        <f t="shared" si="28"/>
        <v>0.75542396796956623</v>
      </c>
      <c r="F288" s="29">
        <f t="shared" si="29"/>
        <v>0.36301551039447144</v>
      </c>
      <c r="G288" s="29">
        <f t="shared" si="30"/>
        <v>0.8423791254073425</v>
      </c>
    </row>
    <row r="289" spans="1:7" x14ac:dyDescent="0.25">
      <c r="A289">
        <v>0.12543107394634845</v>
      </c>
      <c r="B289">
        <f t="shared" si="26"/>
        <v>-1.1482578161472325</v>
      </c>
      <c r="C289">
        <f t="shared" si="25"/>
        <v>-0.34447734484416975</v>
      </c>
      <c r="D289" s="29">
        <f t="shared" si="27"/>
        <v>2.0055969945719732E-2</v>
      </c>
      <c r="E289" s="29">
        <f t="shared" si="28"/>
        <v>0.3010728966591476</v>
      </c>
      <c r="F289" s="29">
        <f t="shared" si="29"/>
        <v>-2.2968776165543853E-2</v>
      </c>
      <c r="G289" s="29">
        <f t="shared" si="30"/>
        <v>0.13603815318219306</v>
      </c>
    </row>
    <row r="290" spans="1:7" x14ac:dyDescent="0.25">
      <c r="A290">
        <v>0.445600756859035</v>
      </c>
      <c r="B290">
        <f t="shared" si="26"/>
        <v>-0.13678402175364243</v>
      </c>
      <c r="C290">
        <f t="shared" si="25"/>
        <v>-4.103520652609273E-2</v>
      </c>
      <c r="D290" s="29">
        <f t="shared" si="27"/>
        <v>0.21783065208298846</v>
      </c>
      <c r="E290" s="29">
        <f t="shared" si="28"/>
        <v>0.40931658664604492</v>
      </c>
      <c r="F290" s="29">
        <f t="shared" si="29"/>
        <v>0.13030068818340521</v>
      </c>
      <c r="G290" s="29">
        <f t="shared" si="30"/>
        <v>6.5567404117893302E-3</v>
      </c>
    </row>
    <row r="291" spans="1:7" x14ac:dyDescent="0.25">
      <c r="A291">
        <v>0.89806817835016939</v>
      </c>
      <c r="B291">
        <f t="shared" si="26"/>
        <v>1.2706206322334221</v>
      </c>
      <c r="C291">
        <f t="shared" si="25"/>
        <v>0.38118618967002665</v>
      </c>
      <c r="D291" s="29">
        <f t="shared" si="27"/>
        <v>0.85246154510176175</v>
      </c>
      <c r="E291" s="29">
        <f t="shared" si="28"/>
        <v>0.92287764846931231</v>
      </c>
      <c r="F291" s="29">
        <f t="shared" si="29"/>
        <v>0.62861288705783758</v>
      </c>
      <c r="G291" s="29">
        <f t="shared" si="30"/>
        <v>0.59257791467536081</v>
      </c>
    </row>
    <row r="292" spans="1:7" x14ac:dyDescent="0.25">
      <c r="A292">
        <v>0.29932554094058045</v>
      </c>
      <c r="B292">
        <f t="shared" si="26"/>
        <v>-0.52634131539302231</v>
      </c>
      <c r="C292">
        <f t="shared" si="25"/>
        <v>-0.1579023946179067</v>
      </c>
      <c r="D292" s="29">
        <f t="shared" si="27"/>
        <v>0.60892793815111201</v>
      </c>
      <c r="E292" s="29">
        <f t="shared" si="28"/>
        <v>0.7162766176066695</v>
      </c>
      <c r="F292" s="29">
        <f t="shared" si="29"/>
        <v>0.34944550274377506</v>
      </c>
      <c r="G292" s="29">
        <f t="shared" si="30"/>
        <v>0.47524759767622338</v>
      </c>
    </row>
    <row r="293" spans="1:7" x14ac:dyDescent="0.25">
      <c r="A293">
        <v>0.32688375499740591</v>
      </c>
      <c r="B293">
        <f t="shared" si="26"/>
        <v>-0.44853447677332864</v>
      </c>
      <c r="C293">
        <f t="shared" si="25"/>
        <v>-0.1345603430319986</v>
      </c>
      <c r="D293" s="29">
        <f t="shared" si="27"/>
        <v>0.25490798073546672</v>
      </c>
      <c r="E293" s="29">
        <f t="shared" si="28"/>
        <v>0.63896293552705874</v>
      </c>
      <c r="F293" s="29">
        <f t="shared" si="29"/>
        <v>0.28381853947334568</v>
      </c>
      <c r="G293" s="29">
        <f t="shared" si="30"/>
        <v>0.59478752533870649</v>
      </c>
    </row>
    <row r="294" spans="1:7" x14ac:dyDescent="0.25">
      <c r="A294">
        <v>0.52812280648213139</v>
      </c>
      <c r="B294">
        <f t="shared" si="26"/>
        <v>7.0551907745467227E-2</v>
      </c>
      <c r="C294">
        <f t="shared" si="25"/>
        <v>2.1165572323640167E-2</v>
      </c>
      <c r="D294" s="29">
        <f t="shared" si="27"/>
        <v>0.42697333220124117</v>
      </c>
      <c r="E294" s="29">
        <f t="shared" si="28"/>
        <v>0.5907244429604781</v>
      </c>
      <c r="F294" s="29">
        <f t="shared" si="29"/>
        <v>0.28715470017696765</v>
      </c>
      <c r="G294" s="29">
        <f t="shared" si="30"/>
        <v>0.56371652209153522</v>
      </c>
    </row>
    <row r="295" spans="1:7" x14ac:dyDescent="0.25">
      <c r="A295">
        <v>0.6385998107852412</v>
      </c>
      <c r="B295">
        <f t="shared" si="26"/>
        <v>0.35471864899874217</v>
      </c>
      <c r="C295">
        <f t="shared" si="25"/>
        <v>0.10641559469962265</v>
      </c>
      <c r="D295" s="29">
        <f t="shared" si="27"/>
        <v>0.62123149532617084</v>
      </c>
      <c r="E295" s="29">
        <f t="shared" si="28"/>
        <v>0.76317424364864328</v>
      </c>
      <c r="F295" s="29">
        <f t="shared" si="29"/>
        <v>0.44169770417097809</v>
      </c>
      <c r="G295" s="29">
        <f t="shared" si="30"/>
        <v>0.30942019096646733</v>
      </c>
    </row>
    <row r="296" spans="1:7" x14ac:dyDescent="0.25">
      <c r="A296">
        <v>0.96694845423749509</v>
      </c>
      <c r="B296">
        <f t="shared" si="26"/>
        <v>1.837723959107967</v>
      </c>
      <c r="C296">
        <f t="shared" si="25"/>
        <v>0.55131718773239013</v>
      </c>
      <c r="D296" s="29">
        <f t="shared" si="27"/>
        <v>1.1258081040221259</v>
      </c>
      <c r="E296" s="29">
        <f t="shared" si="28"/>
        <v>1.3129912140116575</v>
      </c>
      <c r="F296" s="29">
        <f t="shared" si="29"/>
        <v>0.96741708076083022</v>
      </c>
      <c r="G296" s="29">
        <f t="shared" si="30"/>
        <v>1.1381182741078115</v>
      </c>
    </row>
    <row r="297" spans="1:7" x14ac:dyDescent="0.25">
      <c r="A297">
        <v>9.5950193792535179E-2</v>
      </c>
      <c r="B297">
        <f t="shared" si="26"/>
        <v>-1.304977857813594</v>
      </c>
      <c r="C297">
        <f t="shared" si="25"/>
        <v>-0.3914933573440782</v>
      </c>
      <c r="D297" s="29">
        <f t="shared" si="27"/>
        <v>0.49442867406859481</v>
      </c>
      <c r="E297" s="29">
        <f t="shared" si="28"/>
        <v>0.62673147440196586</v>
      </c>
      <c r="F297" s="29">
        <f t="shared" si="29"/>
        <v>0.22814217961026359</v>
      </c>
      <c r="G297" s="29">
        <f t="shared" si="30"/>
        <v>0.50247787484742124</v>
      </c>
    </row>
    <row r="298" spans="1:7" x14ac:dyDescent="0.25">
      <c r="A298">
        <v>0.58699301126132997</v>
      </c>
      <c r="B298">
        <f t="shared" si="26"/>
        <v>0.21981661721245238</v>
      </c>
      <c r="C298">
        <f t="shared" si="25"/>
        <v>6.5944985163735717E-2</v>
      </c>
      <c r="D298" s="29">
        <f t="shared" si="27"/>
        <v>0.29189963502288097</v>
      </c>
      <c r="E298" s="29">
        <f t="shared" si="28"/>
        <v>0.79072518158465266</v>
      </c>
      <c r="F298" s="29">
        <f t="shared" si="29"/>
        <v>0.44192678199732038</v>
      </c>
      <c r="G298" s="29">
        <f t="shared" si="30"/>
        <v>0.62270863330268167</v>
      </c>
    </row>
    <row r="299" spans="1:7" x14ac:dyDescent="0.25">
      <c r="A299">
        <v>0.31904049806207463</v>
      </c>
      <c r="B299">
        <f t="shared" si="26"/>
        <v>-0.47038357603656022</v>
      </c>
      <c r="C299">
        <f t="shared" si="25"/>
        <v>-0.14111507281096805</v>
      </c>
      <c r="D299" s="29">
        <f t="shared" si="27"/>
        <v>0.40504641680364695</v>
      </c>
      <c r="E299" s="29">
        <f t="shared" si="28"/>
        <v>0.43526007683326851</v>
      </c>
      <c r="F299" s="29">
        <f t="shared" si="29"/>
        <v>0.13499889750280172</v>
      </c>
      <c r="G299" s="29">
        <f t="shared" si="30"/>
        <v>0.4025791545764133</v>
      </c>
    </row>
    <row r="300" spans="1:7" x14ac:dyDescent="0.25">
      <c r="A300">
        <v>0.48924222540971096</v>
      </c>
      <c r="B300">
        <f t="shared" si="26"/>
        <v>-2.6969010820891235E-2</v>
      </c>
      <c r="C300">
        <f t="shared" si="25"/>
        <v>-8.0907032462673705E-3</v>
      </c>
      <c r="D300" s="29">
        <f t="shared" si="27"/>
        <v>0.393128745786055</v>
      </c>
      <c r="E300" s="29">
        <f t="shared" si="28"/>
        <v>0.64772975441374281</v>
      </c>
      <c r="F300" s="29">
        <f t="shared" si="29"/>
        <v>0.32243074662996507</v>
      </c>
      <c r="G300" s="29">
        <f t="shared" si="30"/>
        <v>1.5473817609916563E-2</v>
      </c>
    </row>
    <row r="301" spans="1:7" x14ac:dyDescent="0.25">
      <c r="A301">
        <v>0.43379009369182409</v>
      </c>
      <c r="B301">
        <f t="shared" si="26"/>
        <v>-0.16673293816956733</v>
      </c>
      <c r="C301">
        <f t="shared" si="25"/>
        <v>-5.0019881450870197E-2</v>
      </c>
      <c r="D301" s="29">
        <f t="shared" si="27"/>
        <v>0.44431662627674262</v>
      </c>
      <c r="E301" s="29">
        <f t="shared" si="28"/>
        <v>0.58948873780160882</v>
      </c>
      <c r="F301" s="29">
        <f t="shared" si="29"/>
        <v>0.27159329885883132</v>
      </c>
      <c r="G301" s="29">
        <f t="shared" si="30"/>
        <v>0.6116134105391422</v>
      </c>
    </row>
    <row r="302" spans="1:7" x14ac:dyDescent="0.25">
      <c r="A302">
        <v>7.2206793420209359E-2</v>
      </c>
      <c r="B302">
        <f t="shared" si="26"/>
        <v>-1.4595507367224703</v>
      </c>
      <c r="C302">
        <f t="shared" si="25"/>
        <v>-0.43786522101674108</v>
      </c>
      <c r="D302" s="29">
        <f t="shared" si="27"/>
        <v>2.712086196764979E-2</v>
      </c>
      <c r="E302" s="29">
        <f t="shared" si="28"/>
        <v>0.23388855695931682</v>
      </c>
      <c r="F302" s="29">
        <f t="shared" si="29"/>
        <v>-9.3116401119470463E-2</v>
      </c>
      <c r="G302" s="29">
        <f t="shared" si="30"/>
        <v>-5.5529964746938207E-2</v>
      </c>
    </row>
    <row r="303" spans="1:7" x14ac:dyDescent="0.25">
      <c r="A303">
        <v>0.72853785821100503</v>
      </c>
      <c r="B303">
        <f t="shared" si="26"/>
        <v>0.60839687502670048</v>
      </c>
      <c r="C303">
        <f t="shared" si="25"/>
        <v>0.18251906250801014</v>
      </c>
      <c r="D303" s="29">
        <f t="shared" si="27"/>
        <v>0.37601340779629139</v>
      </c>
      <c r="E303" s="29">
        <f t="shared" si="28"/>
        <v>0.64357849941929157</v>
      </c>
      <c r="F303" s="29">
        <f t="shared" si="29"/>
        <v>0.35955099311755168</v>
      </c>
      <c r="G303" s="29">
        <f t="shared" si="30"/>
        <v>0.51089975452626868</v>
      </c>
    </row>
    <row r="304" spans="1:7" x14ac:dyDescent="0.25">
      <c r="A304">
        <v>0.58140812402722253</v>
      </c>
      <c r="B304">
        <f t="shared" si="26"/>
        <v>0.20549711494177925</v>
      </c>
      <c r="C304">
        <f t="shared" si="25"/>
        <v>6.1649134482533771E-2</v>
      </c>
      <c r="D304" s="29">
        <f t="shared" si="27"/>
        <v>0.68941247823814089</v>
      </c>
      <c r="E304" s="29">
        <f t="shared" si="28"/>
        <v>0.67776257732984235</v>
      </c>
      <c r="F304" s="29">
        <f t="shared" si="29"/>
        <v>0.37048117663221436</v>
      </c>
      <c r="G304" s="29">
        <f t="shared" si="30"/>
        <v>0.46179997637262798</v>
      </c>
    </row>
    <row r="305" spans="1:7" x14ac:dyDescent="0.25">
      <c r="A305">
        <v>0.44724875637073885</v>
      </c>
      <c r="B305">
        <f t="shared" si="26"/>
        <v>-0.13261545034713806</v>
      </c>
      <c r="C305">
        <f t="shared" si="25"/>
        <v>-3.9784635104141416E-2</v>
      </c>
      <c r="D305" s="29">
        <f t="shared" si="27"/>
        <v>0.50336975903363224</v>
      </c>
      <c r="E305" s="29">
        <f t="shared" si="28"/>
        <v>0.76404755714032946</v>
      </c>
      <c r="F305" s="29">
        <f t="shared" si="29"/>
        <v>0.40681472089277404</v>
      </c>
      <c r="G305" s="29">
        <f t="shared" si="30"/>
        <v>0.41391140945906818</v>
      </c>
    </row>
    <row r="306" spans="1:7" x14ac:dyDescent="0.25">
      <c r="A306">
        <v>0.40595721304971466</v>
      </c>
      <c r="B306">
        <f t="shared" si="26"/>
        <v>-0.2379570248068158</v>
      </c>
      <c r="C306">
        <f t="shared" si="25"/>
        <v>-7.1387107442044739E-2</v>
      </c>
      <c r="D306" s="29">
        <f t="shared" si="27"/>
        <v>0.40076364798505626</v>
      </c>
      <c r="E306" s="29">
        <f t="shared" si="28"/>
        <v>0.6333802287988981</v>
      </c>
      <c r="F306" s="29">
        <f t="shared" si="29"/>
        <v>0.29837776231255775</v>
      </c>
      <c r="G306" s="29">
        <f t="shared" si="30"/>
        <v>0.72532046431047259</v>
      </c>
    </row>
    <row r="307" spans="1:7" x14ac:dyDescent="0.25">
      <c r="A307">
        <v>0.87246314889980769</v>
      </c>
      <c r="B307">
        <f t="shared" si="26"/>
        <v>1.1381120377363716</v>
      </c>
      <c r="C307">
        <f t="shared" si="25"/>
        <v>0.34143361132091149</v>
      </c>
      <c r="D307" s="29">
        <f t="shared" si="27"/>
        <v>0.79146263611148016</v>
      </c>
      <c r="E307" s="29">
        <f t="shared" si="28"/>
        <v>0.98982620355823259</v>
      </c>
      <c r="F307" s="29">
        <f t="shared" si="29"/>
        <v>0.66812736126435024</v>
      </c>
      <c r="G307" s="29">
        <f t="shared" si="30"/>
        <v>0.72322632609724102</v>
      </c>
    </row>
    <row r="308" spans="1:7" x14ac:dyDescent="0.25">
      <c r="A308">
        <v>0.91140476699118012</v>
      </c>
      <c r="B308">
        <f t="shared" si="26"/>
        <v>1.3494562429880759</v>
      </c>
      <c r="C308">
        <f t="shared" si="25"/>
        <v>0.40483687289642273</v>
      </c>
      <c r="D308" s="29">
        <f t="shared" si="27"/>
        <v>1.1438404008210608</v>
      </c>
      <c r="E308" s="29">
        <f t="shared" si="28"/>
        <v>1.2469988355800605</v>
      </c>
      <c r="F308" s="29">
        <f t="shared" si="29"/>
        <v>0.88717816864367283</v>
      </c>
      <c r="G308" s="29">
        <f t="shared" si="30"/>
        <v>1.0002604142971372</v>
      </c>
    </row>
    <row r="309" spans="1:7" x14ac:dyDescent="0.25">
      <c r="A309">
        <v>0.58033997619556266</v>
      </c>
      <c r="B309">
        <f t="shared" si="26"/>
        <v>0.2027632958887762</v>
      </c>
      <c r="C309">
        <f t="shared" si="25"/>
        <v>6.0828988766632855E-2</v>
      </c>
      <c r="D309" s="29">
        <f t="shared" si="27"/>
        <v>0.84421479979412872</v>
      </c>
      <c r="E309" s="29">
        <f t="shared" si="28"/>
        <v>1.0998208697432088</v>
      </c>
      <c r="F309" s="29">
        <f t="shared" si="29"/>
        <v>0.69237780477297439</v>
      </c>
      <c r="G309" s="29">
        <f t="shared" si="30"/>
        <v>0.89115834431846164</v>
      </c>
    </row>
    <row r="310" spans="1:7" x14ac:dyDescent="0.25">
      <c r="A310">
        <v>0.41291543321024199</v>
      </c>
      <c r="B310">
        <f t="shared" si="26"/>
        <v>-0.22005173102653514</v>
      </c>
      <c r="C310">
        <f t="shared" si="25"/>
        <v>-6.6015519307960541E-2</v>
      </c>
      <c r="D310" s="29">
        <f t="shared" si="27"/>
        <v>0.47656477282868237</v>
      </c>
      <c r="E310" s="29">
        <f t="shared" si="28"/>
        <v>0.82633372423392493</v>
      </c>
      <c r="F310" s="29">
        <f t="shared" si="29"/>
        <v>0.44695112151911831</v>
      </c>
      <c r="G310" s="29">
        <f t="shared" si="30"/>
        <v>0.79860072248331193</v>
      </c>
    </row>
    <row r="311" spans="1:7" x14ac:dyDescent="0.25">
      <c r="A311">
        <v>0.3065584276863918</v>
      </c>
      <c r="B311">
        <f t="shared" si="26"/>
        <v>-0.50562937598766844</v>
      </c>
      <c r="C311">
        <f t="shared" si="25"/>
        <v>-0.15168881279630053</v>
      </c>
      <c r="D311" s="29">
        <f t="shared" si="27"/>
        <v>0.30210032368812711</v>
      </c>
      <c r="E311" s="29">
        <f t="shared" si="28"/>
        <v>0.53963502305637223</v>
      </c>
      <c r="F311" s="29">
        <f t="shared" si="29"/>
        <v>0.20733765956200403</v>
      </c>
      <c r="G311" s="29">
        <f t="shared" si="30"/>
        <v>0.33085296655448571</v>
      </c>
    </row>
    <row r="312" spans="1:7" x14ac:dyDescent="0.25">
      <c r="A312">
        <v>0.22247993408001954</v>
      </c>
      <c r="B312">
        <f t="shared" si="26"/>
        <v>-0.7638445778246119</v>
      </c>
      <c r="C312">
        <f t="shared" si="25"/>
        <v>-0.22915337334738356</v>
      </c>
      <c r="D312" s="29">
        <f t="shared" si="27"/>
        <v>0.16466445769520605</v>
      </c>
      <c r="E312" s="29">
        <f t="shared" si="28"/>
        <v>0.36859601253128194</v>
      </c>
      <c r="F312" s="29">
        <f t="shared" si="29"/>
        <v>5.7550429193206992E-2</v>
      </c>
      <c r="G312" s="29">
        <f t="shared" si="30"/>
        <v>-9.4908284102762641E-3</v>
      </c>
    </row>
    <row r="313" spans="1:7" x14ac:dyDescent="0.25">
      <c r="A313">
        <v>0.87127292703024384</v>
      </c>
      <c r="B313">
        <f t="shared" si="26"/>
        <v>1.132428934558833</v>
      </c>
      <c r="C313">
        <f t="shared" si="25"/>
        <v>0.33972868036764986</v>
      </c>
      <c r="D313" s="29">
        <f t="shared" si="27"/>
        <v>0.67932131902448134</v>
      </c>
      <c r="E313" s="29">
        <f t="shared" si="28"/>
        <v>0.8644764685754377</v>
      </c>
      <c r="F313" s="29">
        <f t="shared" si="29"/>
        <v>0.56974467064130518</v>
      </c>
      <c r="G313" s="29">
        <f t="shared" si="30"/>
        <v>0.60765576646893704</v>
      </c>
    </row>
    <row r="314" spans="1:7" x14ac:dyDescent="0.25">
      <c r="A314">
        <v>0.67439802240058599</v>
      </c>
      <c r="B314">
        <f t="shared" si="26"/>
        <v>0.45209026682813402</v>
      </c>
      <c r="C314">
        <f t="shared" si="25"/>
        <v>0.13562708004844021</v>
      </c>
      <c r="D314" s="29">
        <f t="shared" si="27"/>
        <v>0.87343715630579521</v>
      </c>
      <c r="E314" s="29">
        <f t="shared" si="28"/>
        <v>0.9138300708933117</v>
      </c>
      <c r="F314" s="29">
        <f t="shared" si="29"/>
        <v>0.56995652364278415</v>
      </c>
      <c r="G314" s="29">
        <f t="shared" si="30"/>
        <v>0.68616230542877177</v>
      </c>
    </row>
    <row r="315" spans="1:7" x14ac:dyDescent="0.25">
      <c r="A315">
        <v>0.69969786675618761</v>
      </c>
      <c r="B315">
        <f t="shared" si="26"/>
        <v>0.5235317439986823</v>
      </c>
      <c r="C315">
        <f t="shared" si="25"/>
        <v>0.15705952319960467</v>
      </c>
      <c r="D315" s="29">
        <f t="shared" si="27"/>
        <v>0.75199847923351282</v>
      </c>
      <c r="E315" s="29">
        <f t="shared" si="28"/>
        <v>1.0607645353708848</v>
      </c>
      <c r="F315" s="29">
        <f t="shared" si="29"/>
        <v>0.68041294278077469</v>
      </c>
      <c r="G315" s="29">
        <f t="shared" si="30"/>
        <v>0.84494759243008166</v>
      </c>
    </row>
    <row r="316" spans="1:7" x14ac:dyDescent="0.25">
      <c r="A316">
        <v>0.77047029023102509</v>
      </c>
      <c r="B316">
        <f t="shared" si="26"/>
        <v>0.74039653690712781</v>
      </c>
      <c r="C316">
        <f t="shared" si="25"/>
        <v>0.22211896107213833</v>
      </c>
      <c r="D316" s="29">
        <f t="shared" si="27"/>
        <v>0.83206062731186159</v>
      </c>
      <c r="E316" s="29">
        <f t="shared" si="28"/>
        <v>1.0548995546913167</v>
      </c>
      <c r="F316" s="29">
        <f t="shared" si="29"/>
        <v>0.69281487781801121</v>
      </c>
      <c r="G316" s="29">
        <f t="shared" si="30"/>
        <v>1.1053677135120685</v>
      </c>
    </row>
    <row r="317" spans="1:7" x14ac:dyDescent="0.25">
      <c r="A317">
        <v>0.26593829157383952</v>
      </c>
      <c r="B317">
        <f t="shared" si="26"/>
        <v>-0.62514395252503763</v>
      </c>
      <c r="C317">
        <f t="shared" si="25"/>
        <v>-0.18754318575751128</v>
      </c>
      <c r="D317" s="29">
        <f t="shared" si="27"/>
        <v>0.4679400869929855</v>
      </c>
      <c r="E317" s="29">
        <f t="shared" si="28"/>
        <v>0.68634010405839974</v>
      </c>
      <c r="F317" s="29">
        <f t="shared" si="29"/>
        <v>0.31560623908272434</v>
      </c>
      <c r="G317" s="29">
        <f t="shared" si="30"/>
        <v>0.37072659589395096</v>
      </c>
    </row>
    <row r="318" spans="1:7" x14ac:dyDescent="0.25">
      <c r="A318">
        <v>0.71239356669820242</v>
      </c>
      <c r="B318">
        <f t="shared" si="26"/>
        <v>0.56039085701206326</v>
      </c>
      <c r="C318">
        <f t="shared" si="25"/>
        <v>0.16811725710361897</v>
      </c>
      <c r="D318" s="29">
        <f t="shared" si="27"/>
        <v>0.53683702707336112</v>
      </c>
      <c r="E318" s="29">
        <f t="shared" si="28"/>
        <v>0.86319324865371849</v>
      </c>
      <c r="F318" s="29">
        <f t="shared" si="29"/>
        <v>0.52691965457375478</v>
      </c>
      <c r="G318" s="29">
        <f t="shared" si="30"/>
        <v>0.65820351790934029</v>
      </c>
    </row>
    <row r="319" spans="1:7" x14ac:dyDescent="0.25">
      <c r="A319">
        <v>0.90603350932340465</v>
      </c>
      <c r="B319">
        <f t="shared" si="26"/>
        <v>1.31671855592311</v>
      </c>
      <c r="C319">
        <f t="shared" si="25"/>
        <v>0.395015566776933</v>
      </c>
      <c r="D319" s="29">
        <f t="shared" si="27"/>
        <v>1.0126976467494664</v>
      </c>
      <c r="E319" s="29">
        <f t="shared" si="28"/>
        <v>1.104056921025738</v>
      </c>
      <c r="F319" s="29">
        <f t="shared" si="29"/>
        <v>0.77318349734262626</v>
      </c>
      <c r="G319" s="29">
        <f t="shared" si="30"/>
        <v>0.91437474385479101</v>
      </c>
    </row>
    <row r="320" spans="1:7" x14ac:dyDescent="0.25">
      <c r="A320">
        <v>0.2315134128849147</v>
      </c>
      <c r="B320">
        <f t="shared" si="26"/>
        <v>-0.73387188161556771</v>
      </c>
      <c r="C320">
        <f t="shared" si="25"/>
        <v>-0.22016156448467031</v>
      </c>
      <c r="D320" s="29">
        <f t="shared" si="27"/>
        <v>0.55634933225918282</v>
      </c>
      <c r="E320" s="29">
        <f t="shared" si="28"/>
        <v>0.74459312174524384</v>
      </c>
      <c r="F320" s="29">
        <f t="shared" si="29"/>
        <v>0.3554638228086876</v>
      </c>
      <c r="G320" s="29">
        <f t="shared" si="30"/>
        <v>0.35851636690617017</v>
      </c>
    </row>
    <row r="321" spans="1:7" x14ac:dyDescent="0.25">
      <c r="A321">
        <v>0.5195165868099002</v>
      </c>
      <c r="B321">
        <f t="shared" si="26"/>
        <v>4.894035795849077E-2</v>
      </c>
      <c r="C321">
        <f t="shared" si="25"/>
        <v>1.468210738754723E-2</v>
      </c>
      <c r="D321" s="29">
        <f t="shared" si="27"/>
        <v>0.36056901224827803</v>
      </c>
      <c r="E321" s="29">
        <f t="shared" si="28"/>
        <v>0.76260755185598528</v>
      </c>
      <c r="F321" s="29">
        <f t="shared" si="29"/>
        <v>0.41230613507825797</v>
      </c>
      <c r="G321" s="29">
        <f t="shared" si="30"/>
        <v>0.72362604757618865</v>
      </c>
    </row>
    <row r="322" spans="1:7" x14ac:dyDescent="0.25">
      <c r="A322">
        <v>0.41032135990478225</v>
      </c>
      <c r="B322">
        <f t="shared" si="26"/>
        <v>-0.22671839833612917</v>
      </c>
      <c r="C322">
        <f t="shared" si="25"/>
        <v>-6.8015519500838742E-2</v>
      </c>
      <c r="D322" s="29">
        <f t="shared" si="27"/>
        <v>0.44226195567044435</v>
      </c>
      <c r="E322" s="29">
        <f t="shared" si="28"/>
        <v>0.55126090839906672</v>
      </c>
      <c r="F322" s="29">
        <f t="shared" si="29"/>
        <v>0.23899283756027798</v>
      </c>
      <c r="G322" s="29">
        <f t="shared" si="30"/>
        <v>0.42520850655803055</v>
      </c>
    </row>
    <row r="323" spans="1:7" x14ac:dyDescent="0.25">
      <c r="A323">
        <v>0.32856227301858576</v>
      </c>
      <c r="B323">
        <f t="shared" si="26"/>
        <v>-0.44388663740993628</v>
      </c>
      <c r="C323">
        <f t="shared" si="25"/>
        <v>-0.13316599122298087</v>
      </c>
      <c r="D323" s="29">
        <f t="shared" si="27"/>
        <v>0.31922314512643202</v>
      </c>
      <c r="E323" s="29">
        <f t="shared" si="28"/>
        <v>0.53869909198161858</v>
      </c>
      <c r="F323" s="29">
        <f t="shared" si="29"/>
        <v>0.21121641664444671</v>
      </c>
      <c r="G323" s="29">
        <f t="shared" si="30"/>
        <v>5.3126682799283981E-2</v>
      </c>
    </row>
    <row r="324" spans="1:7" x14ac:dyDescent="0.25">
      <c r="A324">
        <v>0.73702200384533223</v>
      </c>
      <c r="B324">
        <f t="shared" si="26"/>
        <v>0.63419128820859927</v>
      </c>
      <c r="C324">
        <f t="shared" si="25"/>
        <v>0.19025738646257978</v>
      </c>
      <c r="D324" s="29">
        <f t="shared" si="27"/>
        <v>0.59704119260649313</v>
      </c>
      <c r="E324" s="29">
        <f t="shared" si="28"/>
        <v>0.79646818305075395</v>
      </c>
      <c r="F324" s="29">
        <f t="shared" si="29"/>
        <v>0.48377031757463473</v>
      </c>
      <c r="G324" s="29">
        <f t="shared" si="30"/>
        <v>0.71242180824810808</v>
      </c>
    </row>
    <row r="325" spans="1:7" x14ac:dyDescent="0.25">
      <c r="A325">
        <v>0.71709341715750607</v>
      </c>
      <c r="B325">
        <f t="shared" si="26"/>
        <v>0.57422852971777771</v>
      </c>
      <c r="C325">
        <f t="shared" si="25"/>
        <v>0.1722685589153333</v>
      </c>
      <c r="D325" s="29">
        <f t="shared" si="27"/>
        <v>0.80544872943913914</v>
      </c>
      <c r="E325" s="29">
        <f t="shared" si="28"/>
        <v>0.9141308556574308</v>
      </c>
      <c r="F325" s="29">
        <f t="shared" si="29"/>
        <v>0.57560569958496988</v>
      </c>
      <c r="G325" s="29">
        <f t="shared" si="30"/>
        <v>0.67958359416332181</v>
      </c>
    </row>
    <row r="326" spans="1:7" x14ac:dyDescent="0.25">
      <c r="A326">
        <v>0.57609790337839895</v>
      </c>
      <c r="B326">
        <f t="shared" si="26"/>
        <v>0.19192086512766687</v>
      </c>
      <c r="C326">
        <f t="shared" si="25"/>
        <v>5.7576259538300062E-2</v>
      </c>
      <c r="D326" s="29">
        <f t="shared" si="27"/>
        <v>0.67816425077903331</v>
      </c>
      <c r="E326" s="29">
        <f t="shared" si="28"/>
        <v>0.91981349358099851</v>
      </c>
      <c r="F326" s="29">
        <f t="shared" si="29"/>
        <v>0.55074488249470621</v>
      </c>
      <c r="G326" s="29">
        <f t="shared" si="30"/>
        <v>0.70055485684222552</v>
      </c>
    </row>
    <row r="327" spans="1:7" x14ac:dyDescent="0.25">
      <c r="A327">
        <v>0.85479293191320538</v>
      </c>
      <c r="B327">
        <f t="shared" si="26"/>
        <v>1.0572135521506765</v>
      </c>
      <c r="C327">
        <f t="shared" si="25"/>
        <v>0.31716406564520294</v>
      </c>
      <c r="D327" s="29">
        <f t="shared" si="27"/>
        <v>0.85746744732201297</v>
      </c>
      <c r="E327" s="29">
        <f t="shared" si="28"/>
        <v>1.1148596189804862</v>
      </c>
      <c r="F327" s="29">
        <f t="shared" si="29"/>
        <v>0.75905912058662184</v>
      </c>
      <c r="G327" s="29">
        <f t="shared" si="30"/>
        <v>1.0575455691770086</v>
      </c>
    </row>
    <row r="328" spans="1:7" x14ac:dyDescent="0.25">
      <c r="A328">
        <v>0.1913510544145024</v>
      </c>
      <c r="B328">
        <f t="shared" si="26"/>
        <v>-0.87292839366234454</v>
      </c>
      <c r="C328">
        <f t="shared" si="25"/>
        <v>-0.26187851809870333</v>
      </c>
      <c r="D328" s="29">
        <f t="shared" si="27"/>
        <v>0.46013632785293868</v>
      </c>
      <c r="E328" s="29">
        <f t="shared" si="28"/>
        <v>0.61973401853921817</v>
      </c>
      <c r="F328" s="29">
        <f t="shared" si="29"/>
        <v>0.24944396947236677</v>
      </c>
      <c r="G328" s="29">
        <f t="shared" si="30"/>
        <v>0.39351274887406162</v>
      </c>
    </row>
    <row r="329" spans="1:7" x14ac:dyDescent="0.25">
      <c r="A329">
        <v>0.94457838679158912</v>
      </c>
      <c r="B329">
        <f t="shared" si="26"/>
        <v>1.5944145020122351</v>
      </c>
      <c r="C329">
        <f t="shared" ref="C329:C392" si="31">B329*$B$2</f>
        <v>0.47832435060367051</v>
      </c>
      <c r="D329" s="29">
        <f t="shared" si="27"/>
        <v>0.7950093879345782</v>
      </c>
      <c r="E329" s="29">
        <f t="shared" si="28"/>
        <v>1.1742507178124</v>
      </c>
      <c r="F329" s="29">
        <f t="shared" si="29"/>
        <v>0.83590614650924899</v>
      </c>
      <c r="G329" s="29">
        <f t="shared" si="30"/>
        <v>0.91114694217005343</v>
      </c>
    </row>
    <row r="330" spans="1:7" x14ac:dyDescent="0.25">
      <c r="A330">
        <v>5.3895687734611043E-2</v>
      </c>
      <c r="B330">
        <f t="shared" ref="B330:B393" si="32">_xlfn.NORM.S.INV(A330)</f>
        <v>-1.6082000352463912</v>
      </c>
      <c r="C330">
        <f t="shared" si="31"/>
        <v>-0.48246001057391735</v>
      </c>
      <c r="D330" s="29">
        <f t="shared" ref="D330:D393" si="33">$D$1+$D$3*C329+C330</f>
        <v>0.35236703484865201</v>
      </c>
      <c r="E330" s="29">
        <f t="shared" si="28"/>
        <v>0.35195075748843652</v>
      </c>
      <c r="F330" s="29">
        <f t="shared" si="29"/>
        <v>-2.5098423105612278E-3</v>
      </c>
      <c r="G330" s="29">
        <f t="shared" si="30"/>
        <v>0.25002825397736772</v>
      </c>
    </row>
    <row r="331" spans="1:7" x14ac:dyDescent="0.25">
      <c r="A331">
        <v>0.14581743827631458</v>
      </c>
      <c r="B331">
        <f t="shared" si="32"/>
        <v>-1.0545419248556422</v>
      </c>
      <c r="C331">
        <f t="shared" si="31"/>
        <v>-0.31636257745669266</v>
      </c>
      <c r="D331" s="29">
        <f t="shared" si="33"/>
        <v>-0.15408458485843479</v>
      </c>
      <c r="E331" s="29">
        <f t="shared" si="28"/>
        <v>0.33373715749781685</v>
      </c>
      <c r="F331" s="29">
        <f t="shared" si="29"/>
        <v>1.3347069463404415E-3</v>
      </c>
      <c r="G331" s="29">
        <f t="shared" si="30"/>
        <v>-0.12959628256426595</v>
      </c>
    </row>
    <row r="332" spans="1:7" x14ac:dyDescent="0.25">
      <c r="A332">
        <v>0.52958769493697933</v>
      </c>
      <c r="B332">
        <f t="shared" si="32"/>
        <v>7.423347499818593E-2</v>
      </c>
      <c r="C332">
        <f t="shared" si="31"/>
        <v>2.2270042499455779E-2</v>
      </c>
      <c r="D332" s="29">
        <f t="shared" si="33"/>
        <v>0.30081623827977094</v>
      </c>
      <c r="E332" s="29">
        <f t="shared" ref="E332:E395" si="34">$E$1+C332+$E$3*C331+$E$4*C330</f>
        <v>0.37110474954154238</v>
      </c>
      <c r="F332" s="29">
        <f t="shared" si="29"/>
        <v>0.11817099179610233</v>
      </c>
      <c r="G332" s="29">
        <f t="shared" si="30"/>
        <v>0.49337374883236229</v>
      </c>
    </row>
    <row r="333" spans="1:7" x14ac:dyDescent="0.25">
      <c r="A333">
        <v>0.141392254402295</v>
      </c>
      <c r="B333">
        <f t="shared" si="32"/>
        <v>-1.0740851740571671</v>
      </c>
      <c r="C333">
        <f t="shared" si="31"/>
        <v>-0.3222255522171501</v>
      </c>
      <c r="D333" s="29">
        <f t="shared" si="33"/>
        <v>0.19336347753246896</v>
      </c>
      <c r="E333" s="29">
        <f t="shared" si="34"/>
        <v>0.26236443804990062</v>
      </c>
      <c r="F333" s="29">
        <f t="shared" ref="F333:F396" si="35">C333+$F$1+$F$3*C332+$F$4*C331+$F$5*$C$9</f>
        <v>-4.1042325002876676E-2</v>
      </c>
      <c r="G333" s="29">
        <f t="shared" si="30"/>
        <v>-0.3697817414815015</v>
      </c>
    </row>
    <row r="334" spans="1:7" x14ac:dyDescent="0.25">
      <c r="A334">
        <v>0.29139072847682118</v>
      </c>
      <c r="B334">
        <f t="shared" si="32"/>
        <v>-0.54932642352811401</v>
      </c>
      <c r="C334">
        <f t="shared" si="31"/>
        <v>-0.16479792705843418</v>
      </c>
      <c r="D334" s="29">
        <f t="shared" si="33"/>
        <v>0.10964418638956078</v>
      </c>
      <c r="E334" s="29">
        <f t="shared" si="34"/>
        <v>0.38299731383277302</v>
      </c>
      <c r="F334" s="29">
        <f t="shared" si="35"/>
        <v>8.0176848256041378E-2</v>
      </c>
      <c r="G334" s="29">
        <f t="shared" ref="G334:G397" si="36">C334+$G$1+$G$3*C333+$G$4*C332+$G$5*$C331+$G$6*$C330</f>
        <v>0.29768228813705466</v>
      </c>
    </row>
    <row r="335" spans="1:7" x14ac:dyDescent="0.25">
      <c r="A335">
        <v>0.56041138950773639</v>
      </c>
      <c r="B335">
        <f t="shared" si="32"/>
        <v>0.15201231700827306</v>
      </c>
      <c r="C335">
        <f t="shared" si="31"/>
        <v>4.5603695102481918E-2</v>
      </c>
      <c r="D335" s="29">
        <f t="shared" si="33"/>
        <v>0.430245146161578</v>
      </c>
      <c r="E335" s="29">
        <f t="shared" si="34"/>
        <v>0.53431451068640479</v>
      </c>
      <c r="F335" s="29">
        <f t="shared" si="35"/>
        <v>0.25020084206546223</v>
      </c>
      <c r="G335" s="29">
        <f t="shared" si="36"/>
        <v>0.50140381641453347</v>
      </c>
    </row>
    <row r="336" spans="1:7" x14ac:dyDescent="0.25">
      <c r="A336">
        <v>7.0528275399029505E-2</v>
      </c>
      <c r="B336">
        <f t="shared" si="32"/>
        <v>-1.4718679096094678</v>
      </c>
      <c r="C336">
        <f t="shared" si="31"/>
        <v>-0.44156037288284034</v>
      </c>
      <c r="D336" s="29">
        <f t="shared" si="33"/>
        <v>9.0362213688896964E-2</v>
      </c>
      <c r="E336" s="29">
        <f t="shared" si="34"/>
        <v>0.21532230384502693</v>
      </c>
      <c r="F336" s="29">
        <f t="shared" si="35"/>
        <v>-0.10557428950787891</v>
      </c>
      <c r="G336" s="29">
        <f t="shared" si="36"/>
        <v>-0.124702938291561</v>
      </c>
    </row>
    <row r="337" spans="1:7" x14ac:dyDescent="0.25">
      <c r="A337">
        <v>0.66628009887997075</v>
      </c>
      <c r="B337">
        <f t="shared" si="32"/>
        <v>0.42966437406335378</v>
      </c>
      <c r="C337">
        <f t="shared" si="31"/>
        <v>0.12889931221900613</v>
      </c>
      <c r="D337" s="29">
        <f t="shared" si="33"/>
        <v>0.31980705120101793</v>
      </c>
      <c r="E337" s="29">
        <f t="shared" si="34"/>
        <v>0.62636060381857861</v>
      </c>
      <c r="F337" s="29">
        <f t="shared" si="35"/>
        <v>0.3331402550481134</v>
      </c>
      <c r="G337" s="29">
        <f t="shared" si="36"/>
        <v>0.52155420910378003</v>
      </c>
    </row>
    <row r="338" spans="1:7" x14ac:dyDescent="0.25">
      <c r="A338">
        <v>0.76796777245399339</v>
      </c>
      <c r="B338">
        <f t="shared" si="32"/>
        <v>0.73217058600221452</v>
      </c>
      <c r="C338">
        <f t="shared" si="31"/>
        <v>0.21965117580066434</v>
      </c>
      <c r="D338" s="29">
        <f t="shared" si="33"/>
        <v>0.8098806943539687</v>
      </c>
      <c r="E338" s="29">
        <f t="shared" si="34"/>
        <v>0.80747668275703111</v>
      </c>
      <c r="F338" s="29">
        <f t="shared" si="35"/>
        <v>0.50592677227491356</v>
      </c>
      <c r="G338" s="29">
        <f t="shared" si="36"/>
        <v>0.70811712432724094</v>
      </c>
    </row>
    <row r="339" spans="1:7" x14ac:dyDescent="0.25">
      <c r="A339">
        <v>0.49491866817224645</v>
      </c>
      <c r="B339">
        <f t="shared" si="32"/>
        <v>-1.2737354442332722E-2</v>
      </c>
      <c r="C339">
        <f t="shared" si="31"/>
        <v>-3.8212063326998162E-3</v>
      </c>
      <c r="D339" s="29">
        <f t="shared" si="33"/>
        <v>0.6499346167277652</v>
      </c>
      <c r="E339" s="29">
        <f t="shared" si="34"/>
        <v>0.85756410645523473</v>
      </c>
      <c r="F339" s="29">
        <f t="shared" si="35"/>
        <v>0.48989304110476672</v>
      </c>
      <c r="G339" s="29">
        <f t="shared" si="36"/>
        <v>0.45813810975085761</v>
      </c>
    </row>
    <row r="340" spans="1:7" x14ac:dyDescent="0.25">
      <c r="A340">
        <v>0.62178411206396678</v>
      </c>
      <c r="B340">
        <f t="shared" si="32"/>
        <v>0.31016987760630871</v>
      </c>
      <c r="C340">
        <f t="shared" si="31"/>
        <v>9.3050963281892607E-2</v>
      </c>
      <c r="D340" s="29">
        <f t="shared" si="33"/>
        <v>0.59037611884900276</v>
      </c>
      <c r="E340" s="29">
        <f t="shared" si="34"/>
        <v>0.87900083043580834</v>
      </c>
      <c r="F340" s="29">
        <f t="shared" si="35"/>
        <v>0.52460181694051089</v>
      </c>
      <c r="G340" s="29">
        <f t="shared" si="36"/>
        <v>0.95134074176483097</v>
      </c>
    </row>
    <row r="341" spans="1:7" x14ac:dyDescent="0.25">
      <c r="A341">
        <v>0.60652485732596817</v>
      </c>
      <c r="B341">
        <f t="shared" si="32"/>
        <v>0.27027293524460483</v>
      </c>
      <c r="C341">
        <f t="shared" si="31"/>
        <v>8.1081880573381448E-2</v>
      </c>
      <c r="D341" s="29">
        <f t="shared" si="33"/>
        <v>0.64621755487070631</v>
      </c>
      <c r="E341" s="29">
        <f t="shared" si="34"/>
        <v>0.82607887968124782</v>
      </c>
      <c r="F341" s="29">
        <f t="shared" si="35"/>
        <v>0.48433988743782752</v>
      </c>
      <c r="G341" s="29">
        <f t="shared" si="36"/>
        <v>0.64948969389201061</v>
      </c>
    </row>
    <row r="342" spans="1:7" x14ac:dyDescent="0.25">
      <c r="A342">
        <v>0.19061861018707846</v>
      </c>
      <c r="B342">
        <f t="shared" si="32"/>
        <v>-0.87561894935534623</v>
      </c>
      <c r="C342">
        <f t="shared" si="31"/>
        <v>-0.26268568480660387</v>
      </c>
      <c r="D342" s="29">
        <f t="shared" si="33"/>
        <v>0.29407163159476318</v>
      </c>
      <c r="E342" s="29">
        <f t="shared" si="34"/>
        <v>0.51507564079284385</v>
      </c>
      <c r="F342" s="29">
        <f t="shared" si="35"/>
        <v>0.16484633985881544</v>
      </c>
      <c r="G342" s="29">
        <f t="shared" si="36"/>
        <v>0.20372157035943181</v>
      </c>
    </row>
    <row r="343" spans="1:7" x14ac:dyDescent="0.25">
      <c r="A343">
        <v>0.42042298654133731</v>
      </c>
      <c r="B343">
        <f t="shared" si="32"/>
        <v>-0.20081149656823746</v>
      </c>
      <c r="C343">
        <f t="shared" si="31"/>
        <v>-6.0243448970471236E-2</v>
      </c>
      <c r="D343" s="29">
        <f t="shared" si="33"/>
        <v>0.25587657166490607</v>
      </c>
      <c r="E343" s="29">
        <f t="shared" si="34"/>
        <v>0.5408464608555793</v>
      </c>
      <c r="F343" s="29">
        <f t="shared" si="35"/>
        <v>0.22619082473040056</v>
      </c>
      <c r="G343" s="29">
        <f t="shared" si="36"/>
        <v>0.37997744933468641</v>
      </c>
    </row>
    <row r="344" spans="1:7" x14ac:dyDescent="0.25">
      <c r="A344">
        <v>0.49308755760368661</v>
      </c>
      <c r="B344">
        <f t="shared" si="32"/>
        <v>-1.7327790636552751E-2</v>
      </c>
      <c r="C344">
        <f t="shared" si="31"/>
        <v>-5.1983371909658247E-3</v>
      </c>
      <c r="D344" s="29">
        <f t="shared" si="33"/>
        <v>0.45263124852970427</v>
      </c>
      <c r="E344" s="29">
        <f t="shared" si="34"/>
        <v>0.55960566440115689</v>
      </c>
      <c r="F344" s="29">
        <f t="shared" si="35"/>
        <v>0.25908256123036344</v>
      </c>
      <c r="G344" s="29">
        <f t="shared" si="36"/>
        <v>0.34551293498956326</v>
      </c>
    </row>
    <row r="345" spans="1:7" x14ac:dyDescent="0.25">
      <c r="A345">
        <v>0.36344492934965056</v>
      </c>
      <c r="B345">
        <f t="shared" si="32"/>
        <v>-0.34926568360721783</v>
      </c>
      <c r="C345">
        <f t="shared" si="31"/>
        <v>-0.10477970508216534</v>
      </c>
      <c r="D345" s="29">
        <f t="shared" si="33"/>
        <v>0.39158145888415857</v>
      </c>
      <c r="E345" s="29">
        <f t="shared" si="34"/>
        <v>0.56852374673416317</v>
      </c>
      <c r="F345" s="29">
        <f t="shared" si="35"/>
        <v>0.24225190880180589</v>
      </c>
      <c r="G345" s="29">
        <f t="shared" si="36"/>
        <v>0.22290853252483098</v>
      </c>
    </row>
    <row r="346" spans="1:7" x14ac:dyDescent="0.25">
      <c r="A346">
        <v>0.8639179662465285</v>
      </c>
      <c r="B346">
        <f t="shared" si="32"/>
        <v>1.0980925743914722</v>
      </c>
      <c r="C346">
        <f t="shared" si="31"/>
        <v>0.32942777231744164</v>
      </c>
      <c r="D346" s="29">
        <f t="shared" si="33"/>
        <v>0.75608197875992589</v>
      </c>
      <c r="E346" s="29">
        <f t="shared" si="34"/>
        <v>0.97495858489997267</v>
      </c>
      <c r="F346" s="29">
        <f t="shared" si="35"/>
        <v>0.65314037257878477</v>
      </c>
      <c r="G346" s="29">
        <f t="shared" si="36"/>
        <v>0.8822040477150862</v>
      </c>
    </row>
    <row r="347" spans="1:7" x14ac:dyDescent="0.25">
      <c r="A347">
        <v>0.39863277077547532</v>
      </c>
      <c r="B347">
        <f t="shared" si="32"/>
        <v>-0.25688760214890605</v>
      </c>
      <c r="C347">
        <f t="shared" si="31"/>
        <v>-7.7066280644671817E-2</v>
      </c>
      <c r="D347" s="29">
        <f t="shared" si="33"/>
        <v>0.65353315997753736</v>
      </c>
      <c r="E347" s="29">
        <f t="shared" si="34"/>
        <v>0.74573572348118289</v>
      </c>
      <c r="F347" s="29">
        <f t="shared" si="35"/>
        <v>0.39045490020915419</v>
      </c>
      <c r="G347" s="29">
        <f t="shared" si="36"/>
        <v>0.57377811309003224</v>
      </c>
    </row>
    <row r="348" spans="1:7" x14ac:dyDescent="0.25">
      <c r="A348">
        <v>7.4129459517197183E-2</v>
      </c>
      <c r="B348">
        <f t="shared" si="32"/>
        <v>-1.4457087146132706</v>
      </c>
      <c r="C348">
        <f t="shared" si="31"/>
        <v>-0.43371261438398118</v>
      </c>
      <c r="D348" s="29">
        <f t="shared" si="33"/>
        <v>1.2340989164748573E-2</v>
      </c>
      <c r="E348" s="29">
        <f t="shared" si="34"/>
        <v>0.35952535422065957</v>
      </c>
      <c r="F348" s="29">
        <f t="shared" si="35"/>
        <v>1.4731885048815119E-3</v>
      </c>
      <c r="G348" s="29">
        <f t="shared" si="36"/>
        <v>0.12021264078327636</v>
      </c>
    </row>
    <row r="349" spans="1:7" x14ac:dyDescent="0.25">
      <c r="A349">
        <v>0.54390087588122193</v>
      </c>
      <c r="B349">
        <f t="shared" si="32"/>
        <v>0.11026621768226431</v>
      </c>
      <c r="C349">
        <f t="shared" si="31"/>
        <v>3.3079865304679296E-2</v>
      </c>
      <c r="D349" s="29">
        <f t="shared" si="33"/>
        <v>0.2294810352358925</v>
      </c>
      <c r="E349" s="29">
        <f t="shared" si="34"/>
        <v>0.48539704585482002</v>
      </c>
      <c r="F349" s="29">
        <f t="shared" si="35"/>
        <v>0.20365891880918421</v>
      </c>
      <c r="G349" s="29">
        <f t="shared" si="36"/>
        <v>0.46955800732287939</v>
      </c>
    </row>
    <row r="350" spans="1:7" x14ac:dyDescent="0.25">
      <c r="A350">
        <v>0.13946958830530717</v>
      </c>
      <c r="B350">
        <f t="shared" si="32"/>
        <v>-1.0827054670799003</v>
      </c>
      <c r="C350">
        <f t="shared" si="31"/>
        <v>-0.32481164012397007</v>
      </c>
      <c r="D350" s="29">
        <f t="shared" si="33"/>
        <v>0.19834426558930546</v>
      </c>
      <c r="E350" s="29">
        <f t="shared" si="34"/>
        <v>0.21824324677477708</v>
      </c>
      <c r="F350" s="29">
        <f t="shared" si="35"/>
        <v>-7.4509494865793779E-2</v>
      </c>
      <c r="G350" s="29">
        <f t="shared" si="36"/>
        <v>-0.17729715164181242</v>
      </c>
    </row>
    <row r="351" spans="1:7" x14ac:dyDescent="0.25">
      <c r="A351">
        <v>0.35728019043549913</v>
      </c>
      <c r="B351">
        <f t="shared" si="32"/>
        <v>-0.36573827732777225</v>
      </c>
      <c r="C351">
        <f t="shared" si="31"/>
        <v>-0.10972148319833168</v>
      </c>
      <c r="D351" s="29">
        <f t="shared" si="33"/>
        <v>0.16291036871488929</v>
      </c>
      <c r="E351" s="29">
        <f t="shared" si="34"/>
        <v>0.44110464286155504</v>
      </c>
      <c r="F351" s="29">
        <f t="shared" si="35"/>
        <v>0.13746180379498299</v>
      </c>
      <c r="G351" s="29">
        <f t="shared" si="36"/>
        <v>0.10615273743029843</v>
      </c>
    </row>
    <row r="352" spans="1:7" x14ac:dyDescent="0.25">
      <c r="A352">
        <v>0.13296914578691976</v>
      </c>
      <c r="B352">
        <f t="shared" si="32"/>
        <v>-1.1124649513758522</v>
      </c>
      <c r="C352">
        <f t="shared" si="31"/>
        <v>-0.33373948541275567</v>
      </c>
      <c r="D352" s="29">
        <f t="shared" si="33"/>
        <v>8.9455476348412166E-2</v>
      </c>
      <c r="E352" s="29">
        <f t="shared" si="34"/>
        <v>0.18147511693849044</v>
      </c>
      <c r="F352" s="29">
        <f t="shared" si="35"/>
        <v>-0.10788758727778044</v>
      </c>
      <c r="G352" s="29">
        <f t="shared" si="36"/>
        <v>0.21156337025235278</v>
      </c>
    </row>
    <row r="353" spans="1:7" x14ac:dyDescent="0.25">
      <c r="A353">
        <v>0.69002349925229656</v>
      </c>
      <c r="B353">
        <f t="shared" si="32"/>
        <v>0.49591695752855108</v>
      </c>
      <c r="C353">
        <f t="shared" si="31"/>
        <v>0.14877508725856531</v>
      </c>
      <c r="D353" s="29">
        <f t="shared" si="33"/>
        <v>0.4151574474696364</v>
      </c>
      <c r="E353" s="29">
        <f t="shared" si="34"/>
        <v>0.63801675127285473</v>
      </c>
      <c r="F353" s="29">
        <f t="shared" si="35"/>
        <v>0.34954683158546251</v>
      </c>
      <c r="G353" s="29">
        <f t="shared" si="36"/>
        <v>0.2915521625709272</v>
      </c>
    </row>
    <row r="354" spans="1:7" x14ac:dyDescent="0.25">
      <c r="A354">
        <v>0.35251930295724354</v>
      </c>
      <c r="B354">
        <f t="shared" si="32"/>
        <v>-0.37852771930311224</v>
      </c>
      <c r="C354">
        <f t="shared" si="31"/>
        <v>-0.11355831579093367</v>
      </c>
      <c r="D354" s="29">
        <f t="shared" si="33"/>
        <v>0.49058424529006206</v>
      </c>
      <c r="E354" s="29">
        <f t="shared" si="34"/>
        <v>0.5273334336732467</v>
      </c>
      <c r="F354" s="29">
        <f t="shared" si="35"/>
        <v>0.21301385694016464</v>
      </c>
      <c r="G354" s="29">
        <f t="shared" si="36"/>
        <v>0.44585066045589905</v>
      </c>
    </row>
    <row r="355" spans="1:7" x14ac:dyDescent="0.25">
      <c r="A355">
        <v>0.90673543504135257</v>
      </c>
      <c r="B355">
        <f t="shared" si="32"/>
        <v>1.3209167325065005</v>
      </c>
      <c r="C355">
        <f t="shared" si="31"/>
        <v>0.39627501975195017</v>
      </c>
      <c r="D355" s="29">
        <f t="shared" si="33"/>
        <v>0.81678419869829666</v>
      </c>
      <c r="E355" s="29">
        <f t="shared" si="34"/>
        <v>1.0990058967599095</v>
      </c>
      <c r="F355" s="29">
        <f t="shared" si="35"/>
        <v>0.76266820306464533</v>
      </c>
      <c r="G355" s="29">
        <f t="shared" si="36"/>
        <v>0.8203708441939731</v>
      </c>
    </row>
    <row r="356" spans="1:7" x14ac:dyDescent="0.25">
      <c r="A356">
        <v>0.49140903958250681</v>
      </c>
      <c r="B356">
        <f t="shared" si="32"/>
        <v>-2.1536008905253451E-2</v>
      </c>
      <c r="C356">
        <f t="shared" si="31"/>
        <v>-6.4608026715760351E-3</v>
      </c>
      <c r="D356" s="29">
        <f t="shared" si="33"/>
        <v>0.77093171115478909</v>
      </c>
      <c r="E356" s="29">
        <f t="shared" si="34"/>
        <v>0.8462533808880256</v>
      </c>
      <c r="F356" s="29">
        <f t="shared" si="35"/>
        <v>0.48516569394342279</v>
      </c>
      <c r="G356" s="29">
        <f t="shared" si="36"/>
        <v>0.87263315849782952</v>
      </c>
    </row>
    <row r="357" spans="1:7" x14ac:dyDescent="0.25">
      <c r="A357">
        <v>0.87783440656758327</v>
      </c>
      <c r="B357">
        <f t="shared" si="32"/>
        <v>1.1642290837566771</v>
      </c>
      <c r="C357">
        <f t="shared" si="31"/>
        <v>0.34926872512700313</v>
      </c>
      <c r="D357" s="29">
        <f t="shared" si="33"/>
        <v>0.84474616325689988</v>
      </c>
      <c r="E357" s="29">
        <f t="shared" si="34"/>
        <v>1.2045483316919952</v>
      </c>
      <c r="F357" s="29">
        <f t="shared" si="35"/>
        <v>0.83275089343545672</v>
      </c>
      <c r="G357" s="29">
        <f t="shared" si="36"/>
        <v>0.88473746174633905</v>
      </c>
    </row>
    <row r="358" spans="1:7" x14ac:dyDescent="0.25">
      <c r="A358">
        <v>0.15024262215033418</v>
      </c>
      <c r="B358">
        <f t="shared" si="32"/>
        <v>-1.0353933623543674</v>
      </c>
      <c r="C358">
        <f t="shared" si="31"/>
        <v>-0.31061800870631023</v>
      </c>
      <c r="D358" s="29">
        <f t="shared" si="33"/>
        <v>0.43387009888259193</v>
      </c>
      <c r="E358" s="29">
        <f t="shared" si="34"/>
        <v>0.56143203278856091</v>
      </c>
      <c r="F358" s="29">
        <f t="shared" si="35"/>
        <v>0.19433522399451711</v>
      </c>
      <c r="G358" s="29">
        <f t="shared" si="36"/>
        <v>0.57672119858480775</v>
      </c>
    </row>
    <row r="359" spans="1:7" x14ac:dyDescent="0.25">
      <c r="A359">
        <v>0.97869808038575401</v>
      </c>
      <c r="B359">
        <f t="shared" si="32"/>
        <v>2.0275730758787072</v>
      </c>
      <c r="C359">
        <f t="shared" si="31"/>
        <v>0.60827192276361208</v>
      </c>
      <c r="D359" s="29">
        <f t="shared" si="33"/>
        <v>0.89083931666919491</v>
      </c>
      <c r="E359" s="29">
        <f t="shared" si="34"/>
        <v>1.2926704084612584</v>
      </c>
      <c r="F359" s="29">
        <f t="shared" si="35"/>
        <v>0.95598932027068773</v>
      </c>
      <c r="G359" s="29">
        <f t="shared" si="36"/>
        <v>0.89194857751665257</v>
      </c>
    </row>
    <row r="360" spans="1:7" x14ac:dyDescent="0.25">
      <c r="A360">
        <v>0.2335886715292825</v>
      </c>
      <c r="B360">
        <f t="shared" si="32"/>
        <v>-0.72707935799876122</v>
      </c>
      <c r="C360">
        <f t="shared" si="31"/>
        <v>-0.21812380739962836</v>
      </c>
      <c r="D360" s="29">
        <f t="shared" si="33"/>
        <v>0.70766653853490014</v>
      </c>
      <c r="E360" s="29">
        <f t="shared" si="34"/>
        <v>0.66176495049965345</v>
      </c>
      <c r="F360" s="29">
        <f t="shared" si="35"/>
        <v>0.29918354254542234</v>
      </c>
      <c r="G360" s="29">
        <f t="shared" si="36"/>
        <v>0.60470284188624279</v>
      </c>
    </row>
    <row r="361" spans="1:7" x14ac:dyDescent="0.25">
      <c r="A361">
        <v>0.71657460249641403</v>
      </c>
      <c r="B361">
        <f t="shared" si="32"/>
        <v>0.57269563271504786</v>
      </c>
      <c r="C361">
        <f t="shared" si="31"/>
        <v>0.17180868981451436</v>
      </c>
      <c r="D361" s="29">
        <f t="shared" si="33"/>
        <v>0.51912202463477453</v>
      </c>
      <c r="E361" s="29">
        <f t="shared" si="34"/>
        <v>1.0060555552201449</v>
      </c>
      <c r="F361" s="29">
        <f t="shared" si="35"/>
        <v>0.63422472713524558</v>
      </c>
      <c r="G361" s="29">
        <f t="shared" si="36"/>
        <v>0.50717398917411938</v>
      </c>
    </row>
    <row r="362" spans="1:7" x14ac:dyDescent="0.25">
      <c r="A362">
        <v>0.61967833491012303</v>
      </c>
      <c r="B362">
        <f t="shared" si="32"/>
        <v>0.30463608956773119</v>
      </c>
      <c r="C362">
        <f t="shared" si="31"/>
        <v>9.1390826870319353E-2</v>
      </c>
      <c r="D362" s="29">
        <f t="shared" si="33"/>
        <v>0.71165690974047946</v>
      </c>
      <c r="E362" s="29">
        <f t="shared" si="34"/>
        <v>0.79004564881772521</v>
      </c>
      <c r="F362" s="29">
        <f t="shared" si="35"/>
        <v>0.46186114402773559</v>
      </c>
      <c r="G362" s="29">
        <f t="shared" si="36"/>
        <v>0.9886634222763252</v>
      </c>
    </row>
    <row r="363" spans="1:7" x14ac:dyDescent="0.25">
      <c r="A363">
        <v>6.8544572283089689E-2</v>
      </c>
      <c r="B363">
        <f t="shared" si="32"/>
        <v>-1.4867186132727792</v>
      </c>
      <c r="C363">
        <f t="shared" si="31"/>
        <v>-0.44601558398183377</v>
      </c>
      <c r="D363" s="29">
        <f t="shared" si="33"/>
        <v>0.11795799482738972</v>
      </c>
      <c r="E363" s="29">
        <f t="shared" si="34"/>
        <v>0.36840330537913157</v>
      </c>
      <c r="F363" s="29">
        <f t="shared" si="35"/>
        <v>9.2673371621471989E-3</v>
      </c>
      <c r="G363" s="29">
        <f t="shared" si="36"/>
        <v>-0.22298217896252576</v>
      </c>
    </row>
    <row r="364" spans="1:7" x14ac:dyDescent="0.25">
      <c r="A364">
        <v>0.10425122837000642</v>
      </c>
      <c r="B364">
        <f t="shared" si="32"/>
        <v>-1.2576939620404424</v>
      </c>
      <c r="C364">
        <f t="shared" si="31"/>
        <v>-0.37730818861213272</v>
      </c>
      <c r="D364" s="29">
        <f t="shared" si="33"/>
        <v>-0.18951909739941636</v>
      </c>
      <c r="E364" s="29">
        <f t="shared" si="34"/>
        <v>0.1362403501450781</v>
      </c>
      <c r="F364" s="29">
        <f t="shared" si="35"/>
        <v>-0.16111319069227154</v>
      </c>
      <c r="G364" s="29">
        <f t="shared" si="36"/>
        <v>0.11402572977069807</v>
      </c>
    </row>
    <row r="365" spans="1:7" x14ac:dyDescent="0.25">
      <c r="A365">
        <v>0.77932065797906436</v>
      </c>
      <c r="B365">
        <f t="shared" si="32"/>
        <v>0.76990089320114896</v>
      </c>
      <c r="C365">
        <f t="shared" si="31"/>
        <v>0.23097026796034467</v>
      </c>
      <c r="D365" s="29">
        <f t="shared" si="33"/>
        <v>0.46685453593185178</v>
      </c>
      <c r="E365" s="29">
        <f t="shared" si="34"/>
        <v>0.56390994006154471</v>
      </c>
      <c r="F365" s="29">
        <f t="shared" si="35"/>
        <v>0.31342630077244038</v>
      </c>
      <c r="G365" s="29">
        <f t="shared" si="36"/>
        <v>0.31456192590241533</v>
      </c>
    </row>
    <row r="366" spans="1:7" x14ac:dyDescent="0.25">
      <c r="A366">
        <v>0.12009033478804895</v>
      </c>
      <c r="B366">
        <f t="shared" si="32"/>
        <v>-1.1745353292826475</v>
      </c>
      <c r="C366">
        <f t="shared" si="31"/>
        <v>-0.35236059878479425</v>
      </c>
      <c r="D366" s="29">
        <f t="shared" si="33"/>
        <v>0.30931858878744695</v>
      </c>
      <c r="E366" s="29">
        <f t="shared" si="34"/>
        <v>0.31220125975052493</v>
      </c>
      <c r="F366" s="29">
        <f t="shared" si="35"/>
        <v>-5.9809647327972726E-3</v>
      </c>
      <c r="G366" s="29">
        <f t="shared" si="36"/>
        <v>-0.1119003872773682</v>
      </c>
    </row>
    <row r="367" spans="1:7" x14ac:dyDescent="0.25">
      <c r="A367">
        <v>0.36259041108432266</v>
      </c>
      <c r="B367">
        <f t="shared" si="32"/>
        <v>-0.35154326245293643</v>
      </c>
      <c r="C367">
        <f t="shared" si="31"/>
        <v>-0.10546297873588092</v>
      </c>
      <c r="D367" s="29">
        <f t="shared" si="33"/>
        <v>0.14788460211476309</v>
      </c>
      <c r="E367" s="29">
        <f t="shared" si="34"/>
        <v>0.51074482905585983</v>
      </c>
      <c r="F367" s="29">
        <f t="shared" si="35"/>
        <v>0.19006784558980364</v>
      </c>
      <c r="G367" s="29">
        <f t="shared" si="36"/>
        <v>0.38282934560192355</v>
      </c>
    </row>
    <row r="368" spans="1:7" x14ac:dyDescent="0.25">
      <c r="A368">
        <v>0.25229651783806878</v>
      </c>
      <c r="B368">
        <f t="shared" si="32"/>
        <v>-0.66728041232351454</v>
      </c>
      <c r="C368">
        <f t="shared" si="31"/>
        <v>-0.20018412369705435</v>
      </c>
      <c r="D368" s="29">
        <f t="shared" si="33"/>
        <v>0.22599179118782903</v>
      </c>
      <c r="E368" s="29">
        <f t="shared" si="34"/>
        <v>0.30614014742108742</v>
      </c>
      <c r="F368" s="29">
        <f t="shared" si="35"/>
        <v>1.9106488624653944E-2</v>
      </c>
      <c r="G368" s="29">
        <f t="shared" si="36"/>
        <v>0.38718234891129166</v>
      </c>
    </row>
    <row r="369" spans="1:7" x14ac:dyDescent="0.25">
      <c r="A369">
        <v>0.99679555650502027</v>
      </c>
      <c r="B369">
        <f t="shared" si="32"/>
        <v>2.7260933498229489</v>
      </c>
      <c r="C369">
        <f t="shared" si="31"/>
        <v>0.81782800494688468</v>
      </c>
      <c r="D369" s="29">
        <f t="shared" si="33"/>
        <v>1.1776991183589467</v>
      </c>
      <c r="E369" s="29">
        <f t="shared" si="34"/>
        <v>1.3755507516040051</v>
      </c>
      <c r="F369" s="29">
        <f t="shared" si="35"/>
        <v>1.0732994452987976</v>
      </c>
      <c r="G369" s="29">
        <f t="shared" si="36"/>
        <v>0.91912137810991501</v>
      </c>
    </row>
    <row r="370" spans="1:7" x14ac:dyDescent="0.25">
      <c r="A370">
        <v>0.22714926602984711</v>
      </c>
      <c r="B370">
        <f t="shared" si="32"/>
        <v>-0.7482679835005811</v>
      </c>
      <c r="C370">
        <f t="shared" si="31"/>
        <v>-0.22448039505017434</v>
      </c>
      <c r="D370" s="29">
        <f t="shared" si="33"/>
        <v>0.84799920841264487</v>
      </c>
      <c r="E370" s="29">
        <f t="shared" si="34"/>
        <v>0.80435995794444615</v>
      </c>
      <c r="F370" s="29">
        <f t="shared" si="35"/>
        <v>0.40977955327096216</v>
      </c>
      <c r="G370" s="29">
        <f t="shared" si="36"/>
        <v>0.73835506584249089</v>
      </c>
    </row>
    <row r="371" spans="1:7" x14ac:dyDescent="0.25">
      <c r="A371">
        <v>0.53080843531601918</v>
      </c>
      <c r="B371">
        <f t="shared" si="32"/>
        <v>7.7302214370072855E-2</v>
      </c>
      <c r="C371">
        <f t="shared" si="31"/>
        <v>2.3190664311021857E-2</v>
      </c>
      <c r="D371" s="29">
        <f t="shared" si="33"/>
        <v>0.36605438777589983</v>
      </c>
      <c r="E371" s="29">
        <f t="shared" si="34"/>
        <v>0.93808166876468857</v>
      </c>
      <c r="F371" s="29">
        <f t="shared" si="35"/>
        <v>0.5459308912265165</v>
      </c>
      <c r="G371" s="29">
        <f t="shared" si="36"/>
        <v>0.71073950865380731</v>
      </c>
    </row>
    <row r="372" spans="1:7" x14ac:dyDescent="0.25">
      <c r="A372">
        <v>0.97665334025086215</v>
      </c>
      <c r="B372">
        <f t="shared" si="32"/>
        <v>1.9890714280628898</v>
      </c>
      <c r="C372">
        <f t="shared" si="31"/>
        <v>0.59672142841886688</v>
      </c>
      <c r="D372" s="29">
        <f t="shared" si="33"/>
        <v>1.1129548934365823</v>
      </c>
      <c r="E372" s="29">
        <f t="shared" si="34"/>
        <v>1.2185246025543079</v>
      </c>
      <c r="F372" s="29">
        <f t="shared" si="35"/>
        <v>0.9058375590797223</v>
      </c>
      <c r="G372" s="29">
        <f t="shared" si="36"/>
        <v>1.445747866381589</v>
      </c>
    </row>
    <row r="373" spans="1:7" x14ac:dyDescent="0.25">
      <c r="A373">
        <v>4.4953764458143863E-2</v>
      </c>
      <c r="B373">
        <f t="shared" si="32"/>
        <v>-1.6958856967589522</v>
      </c>
      <c r="C373">
        <f t="shared" si="31"/>
        <v>-0.50876570902768559</v>
      </c>
      <c r="D373" s="29">
        <f t="shared" si="33"/>
        <v>0.40893929086552117</v>
      </c>
      <c r="E373" s="29">
        <f t="shared" si="34"/>
        <v>0.49887127090615657</v>
      </c>
      <c r="F373" s="29">
        <f t="shared" si="35"/>
        <v>0.10406404508466663</v>
      </c>
      <c r="G373" s="29">
        <f t="shared" si="36"/>
        <v>-0.19983488958735546</v>
      </c>
    </row>
    <row r="374" spans="1:7" x14ac:dyDescent="0.25">
      <c r="A374">
        <v>0.69438764610736414</v>
      </c>
      <c r="B374">
        <f t="shared" si="32"/>
        <v>0.50832604483449084</v>
      </c>
      <c r="C374">
        <f t="shared" si="31"/>
        <v>0.15249781345034724</v>
      </c>
      <c r="D374" s="29">
        <f t="shared" si="33"/>
        <v>0.29636181713096738</v>
      </c>
      <c r="E374" s="29">
        <f t="shared" si="34"/>
        <v>0.83680353030405108</v>
      </c>
      <c r="F374" s="29">
        <f t="shared" si="35"/>
        <v>0.49519194181643189</v>
      </c>
      <c r="G374" s="29">
        <f t="shared" si="36"/>
        <v>0.75831999355354707</v>
      </c>
    </row>
    <row r="375" spans="1:7" x14ac:dyDescent="0.25">
      <c r="A375">
        <v>0.46754356517227696</v>
      </c>
      <c r="B375">
        <f t="shared" si="32"/>
        <v>-8.1446172954134755E-2</v>
      </c>
      <c r="C375">
        <f t="shared" si="31"/>
        <v>-2.4433851886240424E-2</v>
      </c>
      <c r="D375" s="29">
        <f t="shared" si="33"/>
        <v>0.5823146175290026</v>
      </c>
      <c r="E375" s="29">
        <f t="shared" si="34"/>
        <v>0.54830877122785882</v>
      </c>
      <c r="F375" s="29">
        <f t="shared" si="35"/>
        <v>0.25111954423709171</v>
      </c>
      <c r="G375" s="29">
        <f t="shared" si="36"/>
        <v>0.57540201043989481</v>
      </c>
    </row>
    <row r="376" spans="1:7" x14ac:dyDescent="0.25">
      <c r="A376">
        <v>0.63002410962248601</v>
      </c>
      <c r="B376">
        <f t="shared" si="32"/>
        <v>0.33191720198578767</v>
      </c>
      <c r="C376">
        <f t="shared" si="31"/>
        <v>9.9575160595736303E-2</v>
      </c>
      <c r="D376" s="29">
        <f t="shared" si="33"/>
        <v>0.582471464275368</v>
      </c>
      <c r="E376" s="29">
        <f t="shared" si="34"/>
        <v>0.84835736003275497</v>
      </c>
      <c r="F376" s="29">
        <f t="shared" si="35"/>
        <v>0.5027349473278433</v>
      </c>
      <c r="G376" s="29">
        <f t="shared" si="36"/>
        <v>0.14649036221224732</v>
      </c>
    </row>
    <row r="377" spans="1:7" x14ac:dyDescent="0.25">
      <c r="A377">
        <v>0.25864436780907618</v>
      </c>
      <c r="B377">
        <f t="shared" si="32"/>
        <v>-0.64753038530696516</v>
      </c>
      <c r="C377">
        <f t="shared" si="31"/>
        <v>-0.19425911559208955</v>
      </c>
      <c r="D377" s="29">
        <f t="shared" si="33"/>
        <v>0.37544349682492584</v>
      </c>
      <c r="E377" s="29">
        <f t="shared" si="34"/>
        <v>0.54575492395128233</v>
      </c>
      <c r="F377" s="29">
        <f t="shared" si="35"/>
        <v>0.20542477653183175</v>
      </c>
      <c r="G377" s="29">
        <f t="shared" si="36"/>
        <v>0.66113690384526413</v>
      </c>
    </row>
    <row r="378" spans="1:7" x14ac:dyDescent="0.25">
      <c r="A378">
        <v>0.8384655293435469</v>
      </c>
      <c r="B378">
        <f t="shared" si="32"/>
        <v>0.98817093254821853</v>
      </c>
      <c r="C378">
        <f t="shared" si="31"/>
        <v>0.29645127976446556</v>
      </c>
      <c r="D378" s="29">
        <f t="shared" si="33"/>
        <v>0.66046989885000285</v>
      </c>
      <c r="E378" s="29">
        <f t="shared" si="34"/>
        <v>0.93915178620671524</v>
      </c>
      <c r="F378" s="29">
        <f t="shared" si="35"/>
        <v>0.61580416515784964</v>
      </c>
      <c r="G378" s="29">
        <f t="shared" si="36"/>
        <v>0.65312933872704548</v>
      </c>
    </row>
    <row r="379" spans="1:7" x14ac:dyDescent="0.25">
      <c r="A379">
        <v>0.76012451551866211</v>
      </c>
      <c r="B379">
        <f t="shared" si="32"/>
        <v>0.70670315427291597</v>
      </c>
      <c r="C379">
        <f t="shared" si="31"/>
        <v>0.21201094628187478</v>
      </c>
      <c r="D379" s="29">
        <f t="shared" si="33"/>
        <v>0.91952684211700064</v>
      </c>
      <c r="E379" s="29">
        <f t="shared" si="34"/>
        <v>0.98253293992727164</v>
      </c>
      <c r="F379" s="29">
        <f t="shared" si="35"/>
        <v>0.63949770696153307</v>
      </c>
      <c r="G379" s="29">
        <f t="shared" si="36"/>
        <v>0.83457993010868647</v>
      </c>
    </row>
    <row r="380" spans="1:7" x14ac:dyDescent="0.25">
      <c r="A380">
        <v>0.33756523331400495</v>
      </c>
      <c r="B380">
        <f t="shared" si="32"/>
        <v>-0.41911721961206932</v>
      </c>
      <c r="C380">
        <f t="shared" si="31"/>
        <v>-0.1257351658836208</v>
      </c>
      <c r="D380" s="29">
        <f t="shared" si="33"/>
        <v>0.52267249651369152</v>
      </c>
      <c r="E380" s="29">
        <f t="shared" si="34"/>
        <v>0.79885081916310285</v>
      </c>
      <c r="F380" s="29">
        <f t="shared" si="35"/>
        <v>0.41518858000996772</v>
      </c>
      <c r="G380" s="29">
        <f t="shared" si="36"/>
        <v>0.47135959262839883</v>
      </c>
    </row>
    <row r="381" spans="1:7" x14ac:dyDescent="0.25">
      <c r="A381">
        <v>0.10089419232764672</v>
      </c>
      <c r="B381">
        <f t="shared" si="32"/>
        <v>-1.2764729452496306</v>
      </c>
      <c r="C381">
        <f t="shared" si="31"/>
        <v>-0.38294188357488917</v>
      </c>
      <c r="D381" s="29">
        <f t="shared" si="33"/>
        <v>2.9043500306576264E-2</v>
      </c>
      <c r="E381" s="29">
        <f t="shared" si="34"/>
        <v>0.33899491199605031</v>
      </c>
      <c r="F381" s="29">
        <f t="shared" si="35"/>
        <v>-2.4486825922761524E-3</v>
      </c>
      <c r="G381" s="29">
        <f t="shared" si="36"/>
        <v>0.35470498169788134</v>
      </c>
    </row>
    <row r="382" spans="1:7" x14ac:dyDescent="0.25">
      <c r="A382">
        <v>0.25486007263405253</v>
      </c>
      <c r="B382">
        <f t="shared" si="32"/>
        <v>-0.65927351702558978</v>
      </c>
      <c r="C382">
        <f t="shared" si="31"/>
        <v>-0.19778205510767694</v>
      </c>
      <c r="D382" s="29">
        <f t="shared" si="33"/>
        <v>3.4158626389900637E-2</v>
      </c>
      <c r="E382" s="29">
        <f t="shared" si="34"/>
        <v>0.26045293675143</v>
      </c>
      <c r="F382" s="29">
        <f t="shared" si="35"/>
        <v>-2.1495374851219939E-2</v>
      </c>
      <c r="G382" s="29">
        <f t="shared" si="36"/>
        <v>-2.9683246180527145E-3</v>
      </c>
    </row>
    <row r="383" spans="1:7" x14ac:dyDescent="0.25">
      <c r="A383">
        <v>0.16763817255165259</v>
      </c>
      <c r="B383">
        <f t="shared" si="32"/>
        <v>-0.96354050948520387</v>
      </c>
      <c r="C383">
        <f t="shared" si="31"/>
        <v>-0.28906215284556114</v>
      </c>
      <c r="D383" s="29">
        <f t="shared" si="33"/>
        <v>7.2490408579065024E-2</v>
      </c>
      <c r="E383" s="29">
        <f t="shared" si="34"/>
        <v>0.15887006617064464</v>
      </c>
      <c r="F383" s="29">
        <f t="shared" si="35"/>
        <v>-0.11587355650959977</v>
      </c>
      <c r="G383" s="29">
        <f t="shared" si="36"/>
        <v>-0.197429473323741</v>
      </c>
    </row>
    <row r="384" spans="1:7" x14ac:dyDescent="0.25">
      <c r="A384">
        <v>0.68572038941618096</v>
      </c>
      <c r="B384">
        <f t="shared" si="32"/>
        <v>0.4837557518465882</v>
      </c>
      <c r="C384">
        <f t="shared" si="31"/>
        <v>0.14512672555397646</v>
      </c>
      <c r="D384" s="29">
        <f t="shared" si="33"/>
        <v>0.44278321856208369</v>
      </c>
      <c r="E384" s="29">
        <f t="shared" si="34"/>
        <v>0.62148282708812497</v>
      </c>
      <c r="F384" s="29">
        <f t="shared" si="35"/>
        <v>0.33735123133494782</v>
      </c>
      <c r="G384" s="29">
        <f t="shared" si="36"/>
        <v>0.33117365659997972</v>
      </c>
    </row>
    <row r="385" spans="1:7" x14ac:dyDescent="0.25">
      <c r="A385">
        <v>0.7211218604083377</v>
      </c>
      <c r="B385">
        <f t="shared" si="32"/>
        <v>0.5861774418963599</v>
      </c>
      <c r="C385">
        <f t="shared" si="31"/>
        <v>0.17585323256890797</v>
      </c>
      <c r="D385" s="29">
        <f t="shared" si="33"/>
        <v>0.77744194045669146</v>
      </c>
      <c r="E385" s="29">
        <f t="shared" si="34"/>
        <v>0.83279173420767172</v>
      </c>
      <c r="F385" s="29">
        <f t="shared" si="35"/>
        <v>0.5143692603883292</v>
      </c>
      <c r="G385" s="29">
        <f t="shared" si="36"/>
        <v>0.74514985395204558</v>
      </c>
    </row>
    <row r="386" spans="1:7" x14ac:dyDescent="0.25">
      <c r="A386">
        <v>0.26947843867305521</v>
      </c>
      <c r="B386">
        <f t="shared" si="32"/>
        <v>-0.61439115784231135</v>
      </c>
      <c r="C386">
        <f t="shared" si="31"/>
        <v>-0.18431734735269339</v>
      </c>
      <c r="D386" s="29">
        <f t="shared" si="33"/>
        <v>0.43877991544554223</v>
      </c>
      <c r="E386" s="29">
        <f t="shared" si="34"/>
        <v>0.66165995915335118</v>
      </c>
      <c r="F386" s="29">
        <f t="shared" si="35"/>
        <v>0.29674594679256161</v>
      </c>
      <c r="G386" s="29">
        <f t="shared" si="36"/>
        <v>0.44492612556896516</v>
      </c>
    </row>
    <row r="387" spans="1:7" x14ac:dyDescent="0.25">
      <c r="A387">
        <v>0.89065218054750206</v>
      </c>
      <c r="B387">
        <f t="shared" si="32"/>
        <v>1.2300039147238588</v>
      </c>
      <c r="C387">
        <f t="shared" si="31"/>
        <v>0.36900117441715763</v>
      </c>
      <c r="D387" s="29">
        <f t="shared" si="33"/>
        <v>0.73997903127027231</v>
      </c>
      <c r="E387" s="29">
        <f t="shared" si="34"/>
        <v>1.0471837937683741</v>
      </c>
      <c r="F387" s="29">
        <f t="shared" si="35"/>
        <v>0.7152141886982516</v>
      </c>
      <c r="G387" s="29">
        <f t="shared" si="36"/>
        <v>1.0497655604127454</v>
      </c>
    </row>
    <row r="388" spans="1:7" x14ac:dyDescent="0.25">
      <c r="A388">
        <v>3.8300729392376477E-2</v>
      </c>
      <c r="B388">
        <f t="shared" si="32"/>
        <v>-1.7707549593826508</v>
      </c>
      <c r="C388">
        <f t="shared" si="31"/>
        <v>-0.5312264878147952</v>
      </c>
      <c r="D388" s="29">
        <f t="shared" si="33"/>
        <v>0.22707433427721513</v>
      </c>
      <c r="E388" s="29">
        <f t="shared" si="34"/>
        <v>0.27954716045270622</v>
      </c>
      <c r="F388" s="29">
        <f t="shared" si="35"/>
        <v>-7.1737238802241254E-2</v>
      </c>
      <c r="G388" s="29">
        <f t="shared" si="36"/>
        <v>7.732509070328121E-2</v>
      </c>
    </row>
    <row r="389" spans="1:7" x14ac:dyDescent="0.25">
      <c r="A389">
        <v>0.63167210913418992</v>
      </c>
      <c r="B389">
        <f t="shared" si="32"/>
        <v>0.33628523670535004</v>
      </c>
      <c r="C389">
        <f t="shared" si="31"/>
        <v>0.10088557101160502</v>
      </c>
      <c r="D389" s="29">
        <f t="shared" si="33"/>
        <v>0.22902702954124837</v>
      </c>
      <c r="E389" s="29">
        <f t="shared" si="34"/>
        <v>0.68287279687107039</v>
      </c>
      <c r="F389" s="29">
        <f t="shared" si="35"/>
        <v>0.36627931166233318</v>
      </c>
      <c r="G389" s="29">
        <f t="shared" si="36"/>
        <v>0.32121924164553911</v>
      </c>
    </row>
    <row r="390" spans="1:7" x14ac:dyDescent="0.25">
      <c r="A390">
        <v>3.308206427198096E-2</v>
      </c>
      <c r="B390">
        <f t="shared" si="32"/>
        <v>-1.8373101079827863</v>
      </c>
      <c r="C390">
        <f t="shared" si="31"/>
        <v>-0.55119303239483586</v>
      </c>
      <c r="D390" s="29">
        <f t="shared" si="33"/>
        <v>1.9426867313287688E-2</v>
      </c>
      <c r="E390" s="29">
        <f t="shared" si="34"/>
        <v>-1.3240842014951487E-2</v>
      </c>
      <c r="F390" s="29">
        <f t="shared" si="35"/>
        <v>-0.30302276688313345</v>
      </c>
      <c r="G390" s="29">
        <f t="shared" si="36"/>
        <v>2.6518301428258312E-2</v>
      </c>
    </row>
    <row r="391" spans="1:7" x14ac:dyDescent="0.25">
      <c r="A391">
        <v>0.91290017395550405</v>
      </c>
      <c r="B391">
        <f t="shared" si="32"/>
        <v>1.3588325633287783</v>
      </c>
      <c r="C391">
        <f t="shared" si="31"/>
        <v>0.40764976899863348</v>
      </c>
      <c r="D391" s="29">
        <f t="shared" si="33"/>
        <v>0.52181464632224839</v>
      </c>
      <c r="E391" s="29">
        <f t="shared" si="34"/>
        <v>0.87240748120585765</v>
      </c>
      <c r="F391" s="29">
        <f t="shared" si="35"/>
        <v>0.58462221079567955</v>
      </c>
      <c r="G391" s="29">
        <f t="shared" si="36"/>
        <v>0.2754162988713606</v>
      </c>
    </row>
    <row r="392" spans="1:7" x14ac:dyDescent="0.25">
      <c r="A392">
        <v>0.63591418195135352</v>
      </c>
      <c r="B392">
        <f t="shared" si="32"/>
        <v>0.34755868830474651</v>
      </c>
      <c r="C392">
        <f t="shared" si="31"/>
        <v>0.10426760649142396</v>
      </c>
      <c r="D392" s="29">
        <f t="shared" si="33"/>
        <v>0.88962244479046737</v>
      </c>
      <c r="E392" s="29">
        <f t="shared" si="34"/>
        <v>0.7876152780328064</v>
      </c>
      <c r="F392" s="29">
        <f t="shared" si="35"/>
        <v>0.46915358782392558</v>
      </c>
      <c r="G392" s="29">
        <f t="shared" si="36"/>
        <v>0.89358275034484602</v>
      </c>
    </row>
    <row r="393" spans="1:7" x14ac:dyDescent="0.25">
      <c r="A393">
        <v>3.5309915463728754E-2</v>
      </c>
      <c r="B393">
        <f t="shared" si="32"/>
        <v>-1.807914356866499</v>
      </c>
      <c r="C393">
        <f t="shared" ref="C393:C456" si="37">B393*$B$2</f>
        <v>-0.54237430705994971</v>
      </c>
      <c r="D393" s="29">
        <f t="shared" si="33"/>
        <v>3.06130174840471E-2</v>
      </c>
      <c r="E393" s="29">
        <f t="shared" si="34"/>
        <v>0.37281940378521561</v>
      </c>
      <c r="F393" s="29">
        <f t="shared" si="35"/>
        <v>-1.1188350312291179E-2</v>
      </c>
      <c r="G393" s="29">
        <f t="shared" si="36"/>
        <v>-9.8100594678521169E-2</v>
      </c>
    </row>
    <row r="394" spans="1:7" x14ac:dyDescent="0.25">
      <c r="A394">
        <v>0.66444898831141086</v>
      </c>
      <c r="B394">
        <f t="shared" ref="B394:B457" si="38">_xlfn.NORM.S.INV(A394)</f>
        <v>0.42463603012538248</v>
      </c>
      <c r="C394">
        <f t="shared" si="37"/>
        <v>0.12739080903761474</v>
      </c>
      <c r="D394" s="29">
        <f t="shared" ref="D394:D457" si="39">$D$1+$D$3*C393+C394</f>
        <v>0.24772879409564996</v>
      </c>
      <c r="E394" s="29">
        <f t="shared" si="34"/>
        <v>0.59791069810420949</v>
      </c>
      <c r="F394" s="29">
        <f t="shared" si="35"/>
        <v>0.30890535161256105</v>
      </c>
      <c r="G394" s="29">
        <f t="shared" si="36"/>
        <v>0.83656712190108085</v>
      </c>
    </row>
    <row r="395" spans="1:7" x14ac:dyDescent="0.25">
      <c r="A395">
        <v>0.19690542313913389</v>
      </c>
      <c r="B395">
        <f t="shared" si="38"/>
        <v>-0.85272676215752097</v>
      </c>
      <c r="C395">
        <f t="shared" si="37"/>
        <v>-0.25581802864725628</v>
      </c>
      <c r="D395" s="29">
        <f t="shared" si="39"/>
        <v>0.33335553767907405</v>
      </c>
      <c r="E395" s="29">
        <f t="shared" si="34"/>
        <v>0.29092765304757112</v>
      </c>
      <c r="F395" s="29">
        <f t="shared" si="35"/>
        <v>-3.9001369869634539E-4</v>
      </c>
      <c r="G395" s="29">
        <f t="shared" si="36"/>
        <v>-7.1190188855175973E-2</v>
      </c>
    </row>
    <row r="396" spans="1:7" x14ac:dyDescent="0.25">
      <c r="A396">
        <v>0.13434247871333965</v>
      </c>
      <c r="B396">
        <f t="shared" si="38"/>
        <v>-1.1060960287367971</v>
      </c>
      <c r="C396">
        <f t="shared" si="37"/>
        <v>-0.33182880862103914</v>
      </c>
      <c r="D396" s="29">
        <f t="shared" si="39"/>
        <v>-1.090142867411853E-2</v>
      </c>
      <c r="E396" s="29">
        <f t="shared" ref="E396:E459" si="40">$E$1+C396+$E$3*C395+$E$4*C394</f>
        <v>0.29121850067037858</v>
      </c>
      <c r="F396" s="29">
        <f t="shared" si="35"/>
        <v>-2.8754793917158322E-2</v>
      </c>
      <c r="G396" s="29">
        <f t="shared" si="36"/>
        <v>-0.17786502539931326</v>
      </c>
    </row>
    <row r="397" spans="1:7" x14ac:dyDescent="0.25">
      <c r="A397">
        <v>0.83410138248847931</v>
      </c>
      <c r="B397">
        <f t="shared" si="38"/>
        <v>0.97050018042435748</v>
      </c>
      <c r="C397">
        <f t="shared" si="37"/>
        <v>0.29115005412730721</v>
      </c>
      <c r="D397" s="29">
        <f t="shared" si="39"/>
        <v>0.55886988809257987</v>
      </c>
      <c r="E397" s="29">
        <f t="shared" si="40"/>
        <v>0.7229084383578851</v>
      </c>
      <c r="F397" s="29">
        <f t="shared" ref="F397:F460" si="41">C397+$F$1+$F$3*C396+$F$4*C395+$F$5*$C$9</f>
        <v>0.44885710553621361</v>
      </c>
      <c r="G397" s="29">
        <f t="shared" si="36"/>
        <v>0.84505191550290593</v>
      </c>
    </row>
    <row r="398" spans="1:7" x14ac:dyDescent="0.25">
      <c r="A398">
        <v>0.3486129337443159</v>
      </c>
      <c r="B398">
        <f t="shared" si="38"/>
        <v>-0.38906796891834455</v>
      </c>
      <c r="C398">
        <f t="shared" si="37"/>
        <v>-0.11672039067550335</v>
      </c>
      <c r="D398" s="29">
        <f t="shared" si="39"/>
        <v>0.58708464721361164</v>
      </c>
      <c r="E398" s="29">
        <f t="shared" si="40"/>
        <v>0.59612311293973463</v>
      </c>
      <c r="F398" s="29">
        <f t="shared" si="41"/>
        <v>0.26737497184060677</v>
      </c>
      <c r="G398" s="29">
        <f t="shared" ref="G398:G461" si="42">C398+$G$1+$G$3*C397+$G$4*C396+$G$5*$C395+$G$6*$C394</f>
        <v>0.23010049696202481</v>
      </c>
    </row>
    <row r="399" spans="1:7" x14ac:dyDescent="0.25">
      <c r="A399">
        <v>1.4191106906338695E-2</v>
      </c>
      <c r="B399">
        <f t="shared" si="38"/>
        <v>-2.1919625094193389</v>
      </c>
      <c r="C399">
        <f t="shared" si="37"/>
        <v>-0.65758875282580165</v>
      </c>
      <c r="D399" s="29">
        <f t="shared" si="39"/>
        <v>-0.23929302629865401</v>
      </c>
      <c r="E399" s="29">
        <f t="shared" si="40"/>
        <v>0.10051107348736953</v>
      </c>
      <c r="F399" s="29">
        <f t="shared" si="41"/>
        <v>-0.24974790940631192</v>
      </c>
      <c r="G399" s="29">
        <f t="shared" si="42"/>
        <v>-0.10431143563741793</v>
      </c>
    </row>
    <row r="400" spans="1:7" x14ac:dyDescent="0.25">
      <c r="A400">
        <v>0.73928037354655596</v>
      </c>
      <c r="B400">
        <f t="shared" si="38"/>
        <v>0.64112841685115729</v>
      </c>
      <c r="C400">
        <f t="shared" si="37"/>
        <v>0.19233852505534718</v>
      </c>
      <c r="D400" s="29">
        <f t="shared" si="39"/>
        <v>0.23202639807728606</v>
      </c>
      <c r="E400" s="29">
        <f t="shared" si="40"/>
        <v>0.51685599237224511</v>
      </c>
      <c r="F400" s="29">
        <f t="shared" si="41"/>
        <v>0.26147089017387448</v>
      </c>
      <c r="G400" s="29">
        <f t="shared" si="42"/>
        <v>0.59923041833368751</v>
      </c>
    </row>
    <row r="401" spans="1:7" x14ac:dyDescent="0.25">
      <c r="A401">
        <v>0.85110019226660971</v>
      </c>
      <c r="B401">
        <f t="shared" si="38"/>
        <v>1.0411636230557539</v>
      </c>
      <c r="C401">
        <f t="shared" si="37"/>
        <v>0.31234908691672619</v>
      </c>
      <c r="D401" s="29">
        <f t="shared" si="39"/>
        <v>0.94698605445546913</v>
      </c>
      <c r="E401" s="29">
        <f t="shared" si="40"/>
        <v>0.84548284831407905</v>
      </c>
      <c r="F401" s="29">
        <f t="shared" si="41"/>
        <v>0.55919185454262355</v>
      </c>
      <c r="G401" s="29">
        <f t="shared" si="42"/>
        <v>0.4532196649802242</v>
      </c>
    </row>
    <row r="402" spans="1:7" x14ac:dyDescent="0.25">
      <c r="A402">
        <v>0.79653309732352673</v>
      </c>
      <c r="B402">
        <f t="shared" si="38"/>
        <v>0.82930152998719431</v>
      </c>
      <c r="C402">
        <f t="shared" si="37"/>
        <v>0.24879045899615829</v>
      </c>
      <c r="D402" s="29">
        <f t="shared" si="39"/>
        <v>0.96743481983786661</v>
      </c>
      <c r="E402" s="29">
        <f t="shared" si="40"/>
        <v>1.1819004124766601</v>
      </c>
      <c r="F402" s="29">
        <f t="shared" si="41"/>
        <v>0.79861563473095176</v>
      </c>
      <c r="G402" s="29">
        <f t="shared" si="42"/>
        <v>0.77722510668409139</v>
      </c>
    </row>
    <row r="403" spans="1:7" x14ac:dyDescent="0.25">
      <c r="A403">
        <v>0.1913205359050264</v>
      </c>
      <c r="B403">
        <f t="shared" si="38"/>
        <v>-0.87304037394052558</v>
      </c>
      <c r="C403">
        <f t="shared" si="37"/>
        <v>-0.26191211218215765</v>
      </c>
      <c r="D403" s="29">
        <f t="shared" si="39"/>
        <v>0.41224120911515311</v>
      </c>
      <c r="E403" s="29">
        <f t="shared" si="40"/>
        <v>0.68742275208261194</v>
      </c>
      <c r="F403" s="29">
        <f t="shared" si="41"/>
        <v>0.29849278094282239</v>
      </c>
      <c r="G403" s="29">
        <f t="shared" si="42"/>
        <v>0.89315253851765175</v>
      </c>
    </row>
    <row r="404" spans="1:7" x14ac:dyDescent="0.25">
      <c r="A404">
        <v>0.59239478743858154</v>
      </c>
      <c r="B404">
        <f t="shared" si="38"/>
        <v>0.2337096119614665</v>
      </c>
      <c r="C404">
        <f t="shared" si="37"/>
        <v>7.011288358843995E-2</v>
      </c>
      <c r="D404" s="29">
        <f t="shared" si="39"/>
        <v>0.38677440506092964</v>
      </c>
      <c r="E404" s="29">
        <f t="shared" si="40"/>
        <v>0.73867301109582439</v>
      </c>
      <c r="F404" s="29">
        <f t="shared" si="41"/>
        <v>0.40716915986592328</v>
      </c>
      <c r="G404" s="29">
        <f t="shared" si="42"/>
        <v>0.56744338333484134</v>
      </c>
    </row>
    <row r="405" spans="1:7" x14ac:dyDescent="0.25">
      <c r="A405">
        <v>0.29633472701193275</v>
      </c>
      <c r="B405">
        <f t="shared" si="38"/>
        <v>-0.53497166041881894</v>
      </c>
      <c r="C405">
        <f t="shared" si="37"/>
        <v>-0.16049149812564567</v>
      </c>
      <c r="D405" s="29">
        <f t="shared" si="39"/>
        <v>0.38858752038626232</v>
      </c>
      <c r="E405" s="29">
        <f t="shared" si="40"/>
        <v>0.46980009879571116</v>
      </c>
      <c r="F405" s="29">
        <f t="shared" si="41"/>
        <v>0.15616400510658193</v>
      </c>
      <c r="G405" s="29">
        <f t="shared" si="42"/>
        <v>0.21314173893581143</v>
      </c>
    </row>
    <row r="406" spans="1:7" x14ac:dyDescent="0.25">
      <c r="A406">
        <v>0.97225867488631856</v>
      </c>
      <c r="B406">
        <f t="shared" si="38"/>
        <v>1.9150772689900493</v>
      </c>
      <c r="C406">
        <f t="shared" si="37"/>
        <v>0.5745231806970148</v>
      </c>
      <c r="D406" s="29">
        <f t="shared" si="39"/>
        <v>0.96217913200906291</v>
      </c>
      <c r="E406" s="29">
        <f t="shared" si="40"/>
        <v>1.222322585069568</v>
      </c>
      <c r="F406" s="29">
        <f t="shared" si="41"/>
        <v>0.89854442997478756</v>
      </c>
      <c r="G406" s="29">
        <f t="shared" si="42"/>
        <v>0.79316251069862587</v>
      </c>
    </row>
    <row r="407" spans="1:7" x14ac:dyDescent="0.25">
      <c r="A407">
        <v>0.5535752433851131</v>
      </c>
      <c r="B407">
        <f t="shared" si="38"/>
        <v>0.13469944346625704</v>
      </c>
      <c r="C407">
        <f t="shared" si="37"/>
        <v>4.0409833039877108E-2</v>
      </c>
      <c r="D407" s="29">
        <f t="shared" si="39"/>
        <v>0.94257605952778745</v>
      </c>
      <c r="E407" s="29">
        <f t="shared" si="40"/>
        <v>0.96347482413812635</v>
      </c>
      <c r="F407" s="29">
        <f t="shared" si="41"/>
        <v>0.58925563933248837</v>
      </c>
      <c r="G407" s="29">
        <f t="shared" si="42"/>
        <v>0.92247603366458109</v>
      </c>
    </row>
    <row r="408" spans="1:7" x14ac:dyDescent="0.25">
      <c r="A408">
        <v>0.56611835077974793</v>
      </c>
      <c r="B408">
        <f t="shared" si="38"/>
        <v>0.16650023475704115</v>
      </c>
      <c r="C408">
        <f t="shared" si="37"/>
        <v>4.9950070427112345E-2</v>
      </c>
      <c r="D408" s="29">
        <f t="shared" si="39"/>
        <v>0.57823695355502625</v>
      </c>
      <c r="E408" s="29">
        <f t="shared" si="40"/>
        <v>0.99996425922585663</v>
      </c>
      <c r="F408" s="29">
        <f t="shared" si="41"/>
        <v>0.60565494130366659</v>
      </c>
      <c r="G408" s="29">
        <f t="shared" si="42"/>
        <v>0.70071121818137849</v>
      </c>
    </row>
    <row r="409" spans="1:7" x14ac:dyDescent="0.25">
      <c r="A409">
        <v>8.3010345774712363E-3</v>
      </c>
      <c r="B409">
        <f t="shared" si="38"/>
        <v>-2.3954038228706076</v>
      </c>
      <c r="C409">
        <f t="shared" si="37"/>
        <v>-0.71862114686118228</v>
      </c>
      <c r="D409" s="29">
        <f t="shared" si="39"/>
        <v>-0.18365609756220369</v>
      </c>
      <c r="E409" s="29">
        <f t="shared" si="40"/>
        <v>2.251782156832469E-2</v>
      </c>
      <c r="F409" s="29">
        <f t="shared" si="41"/>
        <v>-0.3193341853268753</v>
      </c>
      <c r="G409" s="29">
        <f t="shared" si="42"/>
        <v>0.1325728429099535</v>
      </c>
    </row>
    <row r="410" spans="1:7" x14ac:dyDescent="0.25">
      <c r="A410">
        <v>0.49378948332163458</v>
      </c>
      <c r="B410">
        <f t="shared" si="38"/>
        <v>-1.556808554378483E-2</v>
      </c>
      <c r="C410">
        <f t="shared" si="37"/>
        <v>-4.6704256631354491E-3</v>
      </c>
      <c r="D410" s="29">
        <f t="shared" si="39"/>
        <v>-7.7052284659629789E-3</v>
      </c>
      <c r="E410" s="29">
        <f t="shared" si="40"/>
        <v>0.35599902907711828</v>
      </c>
      <c r="F410" s="29">
        <f t="shared" si="41"/>
        <v>9.0050120172024212E-2</v>
      </c>
      <c r="G410" s="29">
        <f t="shared" si="42"/>
        <v>-0.11509862805543825</v>
      </c>
    </row>
    <row r="411" spans="1:7" x14ac:dyDescent="0.25">
      <c r="A411">
        <v>0.34681234168523212</v>
      </c>
      <c r="B411">
        <f t="shared" si="38"/>
        <v>-0.39394088606824479</v>
      </c>
      <c r="C411">
        <f t="shared" si="37"/>
        <v>-0.11818226582047343</v>
      </c>
      <c r="D411" s="29">
        <f t="shared" si="39"/>
        <v>0.37854843621533174</v>
      </c>
      <c r="E411" s="29">
        <f t="shared" si="40"/>
        <v>0.29203406260348591</v>
      </c>
      <c r="F411" s="29">
        <f t="shared" si="41"/>
        <v>3.1547203307416671E-2</v>
      </c>
      <c r="G411" s="29">
        <f t="shared" si="42"/>
        <v>9.1809174254392278E-2</v>
      </c>
    </row>
    <row r="412" spans="1:7" x14ac:dyDescent="0.25">
      <c r="A412">
        <v>0.12244026001770074</v>
      </c>
      <c r="B412">
        <f t="shared" si="38"/>
        <v>-1.1628742653586026</v>
      </c>
      <c r="C412">
        <f t="shared" si="37"/>
        <v>-0.34886227960758076</v>
      </c>
      <c r="D412" s="29">
        <f t="shared" si="39"/>
        <v>6.8410134318087845E-2</v>
      </c>
      <c r="E412" s="29">
        <f t="shared" si="40"/>
        <v>0.29017841721692833</v>
      </c>
      <c r="F412" s="29">
        <f t="shared" si="41"/>
        <v>-3.0352330183211845E-2</v>
      </c>
      <c r="G412" s="29">
        <f t="shared" si="42"/>
        <v>-0.22224507674110078</v>
      </c>
    </row>
    <row r="413" spans="1:7" x14ac:dyDescent="0.25">
      <c r="A413">
        <v>0.5016632587664418</v>
      </c>
      <c r="B413">
        <f t="shared" si="38"/>
        <v>4.1691835301475369E-3</v>
      </c>
      <c r="C413">
        <f t="shared" si="37"/>
        <v>1.2507550590442611E-3</v>
      </c>
      <c r="D413" s="29">
        <f t="shared" si="39"/>
        <v>0.25704715933373778</v>
      </c>
      <c r="E413" s="29">
        <f t="shared" si="40"/>
        <v>0.47954670892706441</v>
      </c>
      <c r="F413" s="29">
        <f t="shared" si="41"/>
        <v>0.19343514692136884</v>
      </c>
      <c r="G413" s="29">
        <f t="shared" si="42"/>
        <v>0.6369891120924015</v>
      </c>
    </row>
    <row r="414" spans="1:7" x14ac:dyDescent="0.25">
      <c r="A414">
        <v>0.61439863277077544</v>
      </c>
      <c r="B414">
        <f t="shared" si="38"/>
        <v>0.2908020276953362</v>
      </c>
      <c r="C414">
        <f t="shared" si="37"/>
        <v>8.724060830860085E-2</v>
      </c>
      <c r="D414" s="29">
        <f t="shared" si="39"/>
        <v>0.5881161368499318</v>
      </c>
      <c r="E414" s="29">
        <f t="shared" si="40"/>
        <v>0.64832107399509054</v>
      </c>
      <c r="F414" s="29">
        <f t="shared" si="41"/>
        <v>0.35026620990144319</v>
      </c>
      <c r="G414" s="29">
        <f t="shared" si="42"/>
        <v>0.40338338049846895</v>
      </c>
    </row>
    <row r="415" spans="1:7" x14ac:dyDescent="0.25">
      <c r="A415">
        <v>0.91937009796441538</v>
      </c>
      <c r="B415">
        <f t="shared" si="38"/>
        <v>1.4008470883404658</v>
      </c>
      <c r="C415">
        <f t="shared" si="37"/>
        <v>0.42025412650213972</v>
      </c>
      <c r="D415" s="29">
        <f t="shared" si="39"/>
        <v>0.98132255231816035</v>
      </c>
      <c r="E415" s="29">
        <f t="shared" si="40"/>
        <v>1.1643747326800578</v>
      </c>
      <c r="F415" s="29">
        <f t="shared" si="41"/>
        <v>0.82270957979479231</v>
      </c>
      <c r="G415" s="29">
        <f t="shared" si="42"/>
        <v>0.88392095374726232</v>
      </c>
    </row>
    <row r="416" spans="1:7" x14ac:dyDescent="0.25">
      <c r="A416">
        <v>0.39289529099398784</v>
      </c>
      <c r="B416">
        <f t="shared" si="38"/>
        <v>-0.27178078324345739</v>
      </c>
      <c r="C416">
        <f t="shared" si="37"/>
        <v>-8.1534234973037217E-2</v>
      </c>
      <c r="D416" s="29">
        <f t="shared" si="39"/>
        <v>0.7126436535784606</v>
      </c>
      <c r="E416" s="29">
        <f t="shared" si="40"/>
        <v>0.86348907160147292</v>
      </c>
      <c r="F416" s="29">
        <f t="shared" si="41"/>
        <v>0.47992358157189785</v>
      </c>
      <c r="G416" s="29">
        <f t="shared" si="42"/>
        <v>0.83842051342888113</v>
      </c>
    </row>
    <row r="417" spans="1:7" x14ac:dyDescent="0.25">
      <c r="A417">
        <v>0.3533127842036195</v>
      </c>
      <c r="B417">
        <f t="shared" si="38"/>
        <v>-0.37639189796069222</v>
      </c>
      <c r="C417">
        <f t="shared" si="37"/>
        <v>-0.11291756938820766</v>
      </c>
      <c r="D417" s="29">
        <f t="shared" si="39"/>
        <v>0.33000846613066626</v>
      </c>
      <c r="E417" s="29">
        <f t="shared" si="40"/>
        <v>0.71441696372612962</v>
      </c>
      <c r="F417" s="29">
        <f t="shared" si="41"/>
        <v>0.34772895802471837</v>
      </c>
      <c r="G417" s="29">
        <f t="shared" si="42"/>
        <v>0.54868782952004791</v>
      </c>
    </row>
    <row r="418" spans="1:7" x14ac:dyDescent="0.25">
      <c r="A418">
        <v>0.18979461043122653</v>
      </c>
      <c r="B418">
        <f t="shared" si="38"/>
        <v>-0.87865342160183313</v>
      </c>
      <c r="C418">
        <f t="shared" si="37"/>
        <v>-0.26359602648054992</v>
      </c>
      <c r="D418" s="29">
        <f t="shared" si="39"/>
        <v>0.1573616749477047</v>
      </c>
      <c r="E418" s="29">
        <f t="shared" si="40"/>
        <v>0.34733149483613135</v>
      </c>
      <c r="F418" s="29">
        <f t="shared" si="41"/>
        <v>3.3960658723754783E-2</v>
      </c>
      <c r="G418" s="29">
        <f t="shared" si="42"/>
        <v>0.2718128412826869</v>
      </c>
    </row>
    <row r="419" spans="1:7" x14ac:dyDescent="0.25">
      <c r="A419">
        <v>0.44459364604632712</v>
      </c>
      <c r="B419">
        <f t="shared" si="38"/>
        <v>-0.13933264803470111</v>
      </c>
      <c r="C419">
        <f t="shared" si="37"/>
        <v>-4.1799794410410332E-2</v>
      </c>
      <c r="D419" s="29">
        <f t="shared" si="39"/>
        <v>0.27368298705320476</v>
      </c>
      <c r="E419" s="29">
        <f t="shared" si="40"/>
        <v>0.48123516459403154</v>
      </c>
      <c r="F419" s="29">
        <f t="shared" si="41"/>
        <v>0.18607050763240632</v>
      </c>
      <c r="G419" s="29">
        <f t="shared" si="42"/>
        <v>3.8494407353746901E-2</v>
      </c>
    </row>
    <row r="420" spans="1:7" x14ac:dyDescent="0.25">
      <c r="A420">
        <v>0.13486129337443159</v>
      </c>
      <c r="B420">
        <f t="shared" si="38"/>
        <v>-1.1037016336472973</v>
      </c>
      <c r="C420">
        <f t="shared" si="37"/>
        <v>-0.33111049009418919</v>
      </c>
      <c r="D420" s="29">
        <f t="shared" si="39"/>
        <v>0.1396296538185236</v>
      </c>
      <c r="E420" s="29">
        <f t="shared" si="40"/>
        <v>0.2425512021083856</v>
      </c>
      <c r="F420" s="29">
        <f t="shared" si="41"/>
        <v>-5.9725232351019369E-2</v>
      </c>
      <c r="G420" s="29">
        <f t="shared" si="42"/>
        <v>3.8151291839621217E-2</v>
      </c>
    </row>
    <row r="421" spans="1:7" x14ac:dyDescent="0.25">
      <c r="A421">
        <v>0.95733512375255592</v>
      </c>
      <c r="B421">
        <f t="shared" si="38"/>
        <v>1.7205652020614508</v>
      </c>
      <c r="C421">
        <f t="shared" si="37"/>
        <v>0.51616956061843522</v>
      </c>
      <c r="D421" s="29">
        <f t="shared" si="39"/>
        <v>0.78439221755250277</v>
      </c>
      <c r="E421" s="29">
        <f t="shared" si="40"/>
        <v>1.0338943978071764</v>
      </c>
      <c r="F421" s="29">
        <f t="shared" si="41"/>
        <v>0.73836940970913556</v>
      </c>
      <c r="G421" s="29">
        <f t="shared" si="42"/>
        <v>0.78491477190906034</v>
      </c>
    </row>
    <row r="422" spans="1:7" x14ac:dyDescent="0.25">
      <c r="A422">
        <v>0.5383159886471145</v>
      </c>
      <c r="B422">
        <f t="shared" si="38"/>
        <v>9.6192077715480828E-2</v>
      </c>
      <c r="C422">
        <f t="shared" si="37"/>
        <v>2.8857623314644247E-2</v>
      </c>
      <c r="D422" s="29">
        <f t="shared" si="39"/>
        <v>0.89017631574754885</v>
      </c>
      <c r="E422" s="29">
        <f t="shared" si="40"/>
        <v>0.85449820758618622</v>
      </c>
      <c r="F422" s="29">
        <f t="shared" si="41"/>
        <v>0.50317628398526049</v>
      </c>
      <c r="G422" s="29">
        <f t="shared" si="42"/>
        <v>0.76957630306229707</v>
      </c>
    </row>
    <row r="423" spans="1:7" x14ac:dyDescent="0.25">
      <c r="A423">
        <v>0.96627704702902306</v>
      </c>
      <c r="B423">
        <f t="shared" si="38"/>
        <v>1.8286910369996645</v>
      </c>
      <c r="C423">
        <f t="shared" si="37"/>
        <v>0.54860731109989935</v>
      </c>
      <c r="D423" s="29">
        <f t="shared" si="39"/>
        <v>1.0688076474201504</v>
      </c>
      <c r="E423" s="29">
        <f t="shared" si="40"/>
        <v>1.4695039470045956</v>
      </c>
      <c r="F423" s="29">
        <f t="shared" si="41"/>
        <v>1.0821852120627864</v>
      </c>
      <c r="G423" s="29">
        <f t="shared" si="42"/>
        <v>1.157959648172125</v>
      </c>
    </row>
    <row r="424" spans="1:7" x14ac:dyDescent="0.25">
      <c r="A424">
        <v>0.72182378612628562</v>
      </c>
      <c r="B424">
        <f t="shared" si="38"/>
        <v>0.58826798986191586</v>
      </c>
      <c r="C424">
        <f t="shared" si="37"/>
        <v>0.17648039695857476</v>
      </c>
      <c r="D424" s="29">
        <f t="shared" si="39"/>
        <v>1.0605055147285043</v>
      </c>
      <c r="E424" s="29">
        <f t="shared" si="40"/>
        <v>1.1623271018343821</v>
      </c>
      <c r="F424" s="29">
        <f t="shared" si="41"/>
        <v>0.7717645918444267</v>
      </c>
      <c r="G424" s="29">
        <f t="shared" si="42"/>
        <v>1.3343501711288508</v>
      </c>
    </row>
    <row r="425" spans="1:7" x14ac:dyDescent="0.25">
      <c r="A425">
        <v>0.18030335398419142</v>
      </c>
      <c r="B425">
        <f t="shared" si="38"/>
        <v>-0.91420962429334751</v>
      </c>
      <c r="C425">
        <f t="shared" si="37"/>
        <v>-0.27426288728800424</v>
      </c>
      <c r="D425" s="29">
        <f t="shared" si="39"/>
        <v>0.34927339058299806</v>
      </c>
      <c r="E425" s="29">
        <f t="shared" si="40"/>
        <v>0.73342023563124281</v>
      </c>
      <c r="F425" s="29">
        <f t="shared" si="41"/>
        <v>0.32809544827689441</v>
      </c>
      <c r="G425" s="29">
        <f t="shared" si="42"/>
        <v>0.28687850464788295</v>
      </c>
    </row>
    <row r="426" spans="1:7" x14ac:dyDescent="0.25">
      <c r="A426">
        <v>0.59956663716544079</v>
      </c>
      <c r="B426">
        <f t="shared" si="38"/>
        <v>0.25222555600407315</v>
      </c>
      <c r="C426">
        <f t="shared" si="37"/>
        <v>7.5667666801221944E-2</v>
      </c>
      <c r="D426" s="29">
        <f t="shared" si="39"/>
        <v>0.38368364569961899</v>
      </c>
      <c r="E426" s="29">
        <f t="shared" si="40"/>
        <v>0.70912838194064975</v>
      </c>
      <c r="F426" s="29">
        <f t="shared" si="41"/>
        <v>0.38609061442509163</v>
      </c>
      <c r="G426" s="29">
        <f t="shared" si="42"/>
        <v>0.71414249472328739</v>
      </c>
    </row>
    <row r="427" spans="1:7" x14ac:dyDescent="0.25">
      <c r="A427">
        <v>0.5467696157719657</v>
      </c>
      <c r="B427">
        <f t="shared" si="38"/>
        <v>0.11750388138046144</v>
      </c>
      <c r="C427">
        <f t="shared" si="37"/>
        <v>3.5251164414138433E-2</v>
      </c>
      <c r="D427" s="29">
        <f t="shared" si="39"/>
        <v>0.58821853117499379</v>
      </c>
      <c r="E427" s="29">
        <f t="shared" si="40"/>
        <v>0.66337984289954766</v>
      </c>
      <c r="F427" s="29">
        <f t="shared" si="41"/>
        <v>0.35042334839972478</v>
      </c>
      <c r="G427" s="29">
        <f t="shared" si="42"/>
        <v>0.25966834613302797</v>
      </c>
    </row>
    <row r="428" spans="1:7" x14ac:dyDescent="0.25">
      <c r="A428">
        <v>0.8223212378307444</v>
      </c>
      <c r="B428">
        <f t="shared" si="38"/>
        <v>0.92424739547323609</v>
      </c>
      <c r="C428">
        <f t="shared" si="37"/>
        <v>0.27727421864197083</v>
      </c>
      <c r="D428" s="29">
        <f t="shared" si="39"/>
        <v>0.80195003373186768</v>
      </c>
      <c r="E428" s="29">
        <f t="shared" si="40"/>
        <v>1.0251668675695287</v>
      </c>
      <c r="F428" s="29">
        <f t="shared" si="41"/>
        <v>0.6812589678994917</v>
      </c>
      <c r="G428" s="29">
        <f t="shared" si="42"/>
        <v>0.62722151417503968</v>
      </c>
    </row>
    <row r="429" spans="1:7" x14ac:dyDescent="0.25">
      <c r="A429">
        <v>0.94857631153294475</v>
      </c>
      <c r="B429">
        <f t="shared" si="38"/>
        <v>1.6312035479551752</v>
      </c>
      <c r="C429">
        <f t="shared" si="37"/>
        <v>0.48936106438655252</v>
      </c>
      <c r="D429" s="29">
        <f t="shared" si="39"/>
        <v>1.1834530174359321</v>
      </c>
      <c r="E429" s="29">
        <f t="shared" si="40"/>
        <v>1.3420986394731933</v>
      </c>
      <c r="F429" s="29">
        <f t="shared" si="41"/>
        <v>0.97803008461908125</v>
      </c>
      <c r="G429" s="29">
        <f t="shared" si="42"/>
        <v>1.3094971498376842</v>
      </c>
    </row>
    <row r="430" spans="1:7" x14ac:dyDescent="0.25">
      <c r="A430">
        <v>0.29844050416577655</v>
      </c>
      <c r="B430">
        <f t="shared" si="38"/>
        <v>-0.5288910826265264</v>
      </c>
      <c r="C430">
        <f t="shared" si="37"/>
        <v>-0.15866732478795792</v>
      </c>
      <c r="D430" s="29">
        <f t="shared" si="39"/>
        <v>0.68388542028262878</v>
      </c>
      <c r="E430" s="29">
        <f t="shared" si="40"/>
        <v>0.89692289486210652</v>
      </c>
      <c r="F430" s="29">
        <f t="shared" si="41"/>
        <v>0.48744335001075323</v>
      </c>
      <c r="G430" s="29">
        <f t="shared" si="42"/>
        <v>0.67318952722715109</v>
      </c>
    </row>
    <row r="431" spans="1:7" x14ac:dyDescent="0.25">
      <c r="A431">
        <v>0.80065309610278634</v>
      </c>
      <c r="B431">
        <f t="shared" si="38"/>
        <v>0.84395633207646681</v>
      </c>
      <c r="C431">
        <f t="shared" si="37"/>
        <v>0.25318689962294005</v>
      </c>
      <c r="D431" s="29">
        <f t="shared" si="39"/>
        <v>0.64211977227136952</v>
      </c>
      <c r="E431" s="29">
        <f t="shared" si="40"/>
        <v>1.0695976629835822</v>
      </c>
      <c r="F431" s="29">
        <f t="shared" si="41"/>
        <v>0.7037122724752215</v>
      </c>
      <c r="G431" s="29">
        <f t="shared" si="42"/>
        <v>0.96288176823330118</v>
      </c>
    </row>
    <row r="432" spans="1:7" x14ac:dyDescent="0.25">
      <c r="A432">
        <v>0.92529068880275889</v>
      </c>
      <c r="B432">
        <f t="shared" si="38"/>
        <v>1.4415880471421489</v>
      </c>
      <c r="C432">
        <f t="shared" si="37"/>
        <v>0.43247641414264465</v>
      </c>
      <c r="D432" s="29">
        <f t="shared" si="39"/>
        <v>1.1097072438787028</v>
      </c>
      <c r="E432" s="29">
        <f t="shared" si="40"/>
        <v>1.1956029340389316</v>
      </c>
      <c r="F432" s="29">
        <f t="shared" si="41"/>
        <v>0.85333496000693243</v>
      </c>
      <c r="G432" s="29">
        <f t="shared" si="42"/>
        <v>1.0527102504725672</v>
      </c>
    </row>
    <row r="433" spans="1:7" x14ac:dyDescent="0.25">
      <c r="A433">
        <v>0.29783013397625657</v>
      </c>
      <c r="B433">
        <f t="shared" si="38"/>
        <v>-0.53065154733193964</v>
      </c>
      <c r="C433">
        <f t="shared" si="37"/>
        <v>-0.15919546419958189</v>
      </c>
      <c r="D433" s="29">
        <f t="shared" si="39"/>
        <v>0.64353802570026941</v>
      </c>
      <c r="E433" s="29">
        <f t="shared" si="40"/>
        <v>0.85831750272091645</v>
      </c>
      <c r="F433" s="29">
        <f t="shared" si="41"/>
        <v>0.45693515479585689</v>
      </c>
      <c r="G433" s="29">
        <f t="shared" si="42"/>
        <v>0.35017004061245705</v>
      </c>
    </row>
    <row r="434" spans="1:7" x14ac:dyDescent="0.25">
      <c r="A434">
        <v>0.52024903103732412</v>
      </c>
      <c r="B434">
        <f t="shared" si="38"/>
        <v>5.0778607121228787E-2</v>
      </c>
      <c r="C434">
        <f t="shared" si="37"/>
        <v>1.5233582136368636E-2</v>
      </c>
      <c r="D434" s="29">
        <f t="shared" si="39"/>
        <v>0.40379675719666136</v>
      </c>
      <c r="E434" s="29">
        <f t="shared" si="40"/>
        <v>0.80862641569363547</v>
      </c>
      <c r="F434" s="29">
        <f t="shared" si="41"/>
        <v>0.44848230415082813</v>
      </c>
      <c r="G434" s="29">
        <f t="shared" si="42"/>
        <v>0.7892348379367905</v>
      </c>
    </row>
    <row r="435" spans="1:7" x14ac:dyDescent="0.25">
      <c r="A435">
        <v>0.59389019440290536</v>
      </c>
      <c r="B435">
        <f t="shared" si="38"/>
        <v>0.23756356662160871</v>
      </c>
      <c r="C435">
        <f t="shared" si="37"/>
        <v>7.1269069986482608E-2</v>
      </c>
      <c r="D435" s="29">
        <f t="shared" si="39"/>
        <v>0.58193257748194072</v>
      </c>
      <c r="E435" s="29">
        <f t="shared" si="40"/>
        <v>0.71520767537483421</v>
      </c>
      <c r="F435" s="29">
        <f t="shared" si="41"/>
        <v>0.39678784703265446</v>
      </c>
      <c r="G435" s="29">
        <f t="shared" si="42"/>
        <v>0.56160479122042206</v>
      </c>
    </row>
    <row r="436" spans="1:7" x14ac:dyDescent="0.25">
      <c r="A436">
        <v>0.36680196539201027</v>
      </c>
      <c r="B436">
        <f t="shared" si="38"/>
        <v>-0.34033544040118552</v>
      </c>
      <c r="C436">
        <f t="shared" si="37"/>
        <v>-0.10210063212035565</v>
      </c>
      <c r="D436" s="29">
        <f t="shared" si="39"/>
        <v>0.44778771687018221</v>
      </c>
      <c r="E436" s="29">
        <f t="shared" si="40"/>
        <v>0.63962733572743302</v>
      </c>
      <c r="F436" s="29">
        <f t="shared" si="41"/>
        <v>0.29816105396664694</v>
      </c>
      <c r="G436" s="29">
        <f t="shared" si="42"/>
        <v>0.15971094297627805</v>
      </c>
    </row>
    <row r="437" spans="1:7" x14ac:dyDescent="0.25">
      <c r="A437">
        <v>0.9175389873958556</v>
      </c>
      <c r="B437">
        <f t="shared" si="38"/>
        <v>1.3887064725115592</v>
      </c>
      <c r="C437">
        <f t="shared" si="37"/>
        <v>0.41661194175346777</v>
      </c>
      <c r="D437" s="29">
        <f t="shared" si="39"/>
        <v>0.84514149926921878</v>
      </c>
      <c r="E437" s="29">
        <f t="shared" si="40"/>
        <v>1.0940692536878829</v>
      </c>
      <c r="F437" s="29">
        <f t="shared" si="41"/>
        <v>0.76433639335276915</v>
      </c>
      <c r="G437" s="29">
        <f t="shared" si="42"/>
        <v>0.9797604186422213</v>
      </c>
    </row>
    <row r="438" spans="1:7" x14ac:dyDescent="0.25">
      <c r="A438">
        <v>0.60356456190679653</v>
      </c>
      <c r="B438">
        <f t="shared" si="38"/>
        <v>0.26258446362673143</v>
      </c>
      <c r="C438">
        <f t="shared" si="37"/>
        <v>7.8775339088019425E-2</v>
      </c>
      <c r="D438" s="29">
        <f t="shared" si="39"/>
        <v>0.87040369831544684</v>
      </c>
      <c r="E438" s="29">
        <f t="shared" si="40"/>
        <v>0.946241057116611</v>
      </c>
      <c r="F438" s="29">
        <f t="shared" si="41"/>
        <v>0.58197390960479889</v>
      </c>
      <c r="G438" s="29">
        <f t="shared" si="42"/>
        <v>0.76713189404301974</v>
      </c>
    </row>
    <row r="439" spans="1:7" x14ac:dyDescent="0.25">
      <c r="A439">
        <v>0.19052705465865047</v>
      </c>
      <c r="B439">
        <f t="shared" si="38"/>
        <v>-0.87595571454334742</v>
      </c>
      <c r="C439">
        <f t="shared" si="37"/>
        <v>-0.26278671436300421</v>
      </c>
      <c r="D439" s="29">
        <f t="shared" si="39"/>
        <v>0.29235602299860936</v>
      </c>
      <c r="E439" s="29">
        <f t="shared" si="40"/>
        <v>0.64324573188239254</v>
      </c>
      <c r="F439" s="29">
        <f t="shared" si="41"/>
        <v>0.2608909872497428</v>
      </c>
      <c r="G439" s="29">
        <f t="shared" si="42"/>
        <v>0.36677094404100902</v>
      </c>
    </row>
    <row r="440" spans="1:7" x14ac:dyDescent="0.25">
      <c r="A440">
        <v>1.5472884304330577E-2</v>
      </c>
      <c r="B440">
        <f t="shared" si="38"/>
        <v>-2.1577693550452435</v>
      </c>
      <c r="C440">
        <f t="shared" si="37"/>
        <v>-0.647330806513573</v>
      </c>
      <c r="D440" s="29">
        <f t="shared" si="39"/>
        <v>-0.33128150656767597</v>
      </c>
      <c r="E440" s="29">
        <f t="shared" si="40"/>
        <v>-4.721402805986738E-2</v>
      </c>
      <c r="F440" s="29">
        <f t="shared" si="41"/>
        <v>-0.36162890708086992</v>
      </c>
      <c r="G440" s="29">
        <f t="shared" si="42"/>
        <v>-2.9518935298302428E-2</v>
      </c>
    </row>
    <row r="441" spans="1:7" x14ac:dyDescent="0.25">
      <c r="A441">
        <v>0.72008423108615371</v>
      </c>
      <c r="B441">
        <f t="shared" si="38"/>
        <v>0.58309174906536521</v>
      </c>
      <c r="C441">
        <f t="shared" si="37"/>
        <v>0.17492752471960957</v>
      </c>
      <c r="D441" s="29">
        <f t="shared" si="39"/>
        <v>0.22179596016010852</v>
      </c>
      <c r="E441" s="29">
        <f t="shared" si="40"/>
        <v>0.44614743571762139</v>
      </c>
      <c r="F441" s="29">
        <f t="shared" si="41"/>
        <v>0.20434317125677806</v>
      </c>
      <c r="G441" s="29">
        <f t="shared" si="42"/>
        <v>6.9351600476095315E-2</v>
      </c>
    </row>
    <row r="442" spans="1:7" x14ac:dyDescent="0.25">
      <c r="A442">
        <v>0.75688955351420639</v>
      </c>
      <c r="B442">
        <f t="shared" si="38"/>
        <v>0.69633207106725004</v>
      </c>
      <c r="C442">
        <f t="shared" si="37"/>
        <v>0.20889962132017501</v>
      </c>
      <c r="D442" s="29">
        <f t="shared" si="39"/>
        <v>0.83134888862390177</v>
      </c>
      <c r="E442" s="29">
        <f t="shared" si="40"/>
        <v>0.73743106107455059</v>
      </c>
      <c r="F442" s="29">
        <f t="shared" si="41"/>
        <v>0.45185537270544596</v>
      </c>
      <c r="G442" s="29">
        <f t="shared" si="42"/>
        <v>0.39292870578533923</v>
      </c>
    </row>
    <row r="443" spans="1:7" x14ac:dyDescent="0.25">
      <c r="A443">
        <v>0.62779625843073827</v>
      </c>
      <c r="B443">
        <f t="shared" si="38"/>
        <v>0.32602230002622096</v>
      </c>
      <c r="C443">
        <f t="shared" si="37"/>
        <v>9.7806690007866279E-2</v>
      </c>
      <c r="D443" s="29">
        <f t="shared" si="39"/>
        <v>0.74403642493198874</v>
      </c>
      <c r="E443" s="29">
        <f t="shared" si="40"/>
        <v>0.97222751055579759</v>
      </c>
      <c r="F443" s="29">
        <f t="shared" si="41"/>
        <v>0.601028779403318</v>
      </c>
      <c r="G443" s="29">
        <f t="shared" si="42"/>
        <v>0.64468854513187057</v>
      </c>
    </row>
    <row r="444" spans="1:7" x14ac:dyDescent="0.25">
      <c r="A444">
        <v>0.27185888241218298</v>
      </c>
      <c r="B444">
        <f t="shared" si="38"/>
        <v>-0.60720064414360098</v>
      </c>
      <c r="C444">
        <f t="shared" si="37"/>
        <v>-0.18216019324308028</v>
      </c>
      <c r="D444" s="29">
        <f t="shared" si="39"/>
        <v>0.38630448976242604</v>
      </c>
      <c r="E444" s="29">
        <f t="shared" si="40"/>
        <v>0.65030300028892274</v>
      </c>
      <c r="F444" s="29">
        <f t="shared" si="41"/>
        <v>0.28681635260761762</v>
      </c>
      <c r="G444" s="29">
        <f t="shared" si="42"/>
        <v>0.84393941343355316</v>
      </c>
    </row>
    <row r="445" spans="1:7" x14ac:dyDescent="0.25">
      <c r="A445">
        <v>0.46711630603961302</v>
      </c>
      <c r="B445">
        <f t="shared" si="38"/>
        <v>-8.2520758064830724E-2</v>
      </c>
      <c r="C445">
        <f t="shared" si="37"/>
        <v>-2.4756227419449217E-2</v>
      </c>
      <c r="D445" s="29">
        <f t="shared" si="39"/>
        <v>0.34773163731039464</v>
      </c>
      <c r="E445" s="29">
        <f t="shared" si="40"/>
        <v>0.62328635196215709</v>
      </c>
      <c r="F445" s="29">
        <f t="shared" si="41"/>
        <v>0.29890568573717746</v>
      </c>
      <c r="G445" s="29">
        <f t="shared" si="42"/>
        <v>0.41938243813042231</v>
      </c>
    </row>
    <row r="446" spans="1:7" x14ac:dyDescent="0.25">
      <c r="A446">
        <v>0.30521561326944791</v>
      </c>
      <c r="B446">
        <f t="shared" si="38"/>
        <v>-0.50945800587829859</v>
      </c>
      <c r="C446">
        <f t="shared" si="37"/>
        <v>-0.15283740176348956</v>
      </c>
      <c r="D446" s="29">
        <f t="shared" si="39"/>
        <v>0.32983323904289596</v>
      </c>
      <c r="E446" s="29">
        <f t="shared" si="40"/>
        <v>0.46192040722955363</v>
      </c>
      <c r="F446" s="29">
        <f t="shared" si="41"/>
        <v>0.14979603274730555</v>
      </c>
      <c r="G446" s="29">
        <f t="shared" si="42"/>
        <v>0.19659327257261267</v>
      </c>
    </row>
    <row r="447" spans="1:7" x14ac:dyDescent="0.25">
      <c r="A447">
        <v>0.60093997009186073</v>
      </c>
      <c r="B447">
        <f t="shared" si="38"/>
        <v>0.25578085234310832</v>
      </c>
      <c r="C447">
        <f t="shared" si="37"/>
        <v>7.6734255702932491E-2</v>
      </c>
      <c r="D447" s="29">
        <f t="shared" si="39"/>
        <v>0.46974807446848976</v>
      </c>
      <c r="E447" s="29">
        <f t="shared" si="40"/>
        <v>0.69041306385340795</v>
      </c>
      <c r="F447" s="29">
        <f t="shared" si="41"/>
        <v>0.37535641022320088</v>
      </c>
      <c r="G447" s="29">
        <f t="shared" si="42"/>
        <v>0.36864564155224283</v>
      </c>
    </row>
    <row r="448" spans="1:7" x14ac:dyDescent="0.25">
      <c r="A448">
        <v>0.53895687734611042</v>
      </c>
      <c r="B448">
        <f t="shared" si="38"/>
        <v>9.7806122924197117E-2</v>
      </c>
      <c r="C448">
        <f t="shared" si="37"/>
        <v>2.9341836877259133E-2</v>
      </c>
      <c r="D448" s="29">
        <f t="shared" si="39"/>
        <v>0.58305581586931188</v>
      </c>
      <c r="E448" s="29">
        <f t="shared" si="40"/>
        <v>0.70657400402332948</v>
      </c>
      <c r="F448" s="29">
        <f t="shared" si="41"/>
        <v>0.38136830208088413</v>
      </c>
      <c r="G448" s="29">
        <f t="shared" si="42"/>
        <v>0.58775160967708995</v>
      </c>
    </row>
    <row r="449" spans="1:7" x14ac:dyDescent="0.25">
      <c r="A449">
        <v>0.98333689382610556</v>
      </c>
      <c r="B449">
        <f t="shared" si="38"/>
        <v>2.12813113704726</v>
      </c>
      <c r="C449">
        <f t="shared" si="37"/>
        <v>0.63843934111417799</v>
      </c>
      <c r="D449" s="29">
        <f t="shared" si="39"/>
        <v>1.1589786269282594</v>
      </c>
      <c r="E449" s="29">
        <f t="shared" si="40"/>
        <v>1.3838039618339806</v>
      </c>
      <c r="F449" s="29">
        <f t="shared" si="41"/>
        <v>1.0403803360274604</v>
      </c>
      <c r="G449" s="29">
        <f t="shared" si="42"/>
        <v>1.1350471148383092</v>
      </c>
    </row>
    <row r="450" spans="1:7" x14ac:dyDescent="0.25">
      <c r="A450">
        <v>0.17325357829523605</v>
      </c>
      <c r="B450">
        <f t="shared" si="38"/>
        <v>-0.94138586102069854</v>
      </c>
      <c r="C450">
        <f t="shared" si="37"/>
        <v>-0.28241575830620957</v>
      </c>
      <c r="D450" s="29">
        <f t="shared" si="39"/>
        <v>0.66449178047371504</v>
      </c>
      <c r="E450" s="29">
        <f t="shared" si="40"/>
        <v>0.74854064700178302</v>
      </c>
      <c r="F450" s="29">
        <f t="shared" si="41"/>
        <v>0.34894651265413823</v>
      </c>
      <c r="G450" s="29">
        <f t="shared" si="42"/>
        <v>0.65565305016470077</v>
      </c>
    </row>
    <row r="451" spans="1:7" x14ac:dyDescent="0.25">
      <c r="A451">
        <v>0.63917966246528524</v>
      </c>
      <c r="B451">
        <f t="shared" si="38"/>
        <v>0.35626692684977196</v>
      </c>
      <c r="C451">
        <f t="shared" si="37"/>
        <v>0.10688007805493159</v>
      </c>
      <c r="D451" s="29">
        <f t="shared" si="39"/>
        <v>0.40918904724058491</v>
      </c>
      <c r="E451" s="29">
        <f t="shared" si="40"/>
        <v>0.92104793534749807</v>
      </c>
      <c r="F451" s="29">
        <f t="shared" si="41"/>
        <v>0.55262956051820011</v>
      </c>
      <c r="G451" s="29">
        <f t="shared" si="42"/>
        <v>0.69441754224693542</v>
      </c>
    </row>
    <row r="452" spans="1:7" x14ac:dyDescent="0.25">
      <c r="A452">
        <v>0.81939146092104864</v>
      </c>
      <c r="B452">
        <f t="shared" si="38"/>
        <v>0.91304841643853329</v>
      </c>
      <c r="C452">
        <f t="shared" si="37"/>
        <v>0.27391452493155999</v>
      </c>
      <c r="D452" s="29">
        <f t="shared" si="39"/>
        <v>0.84873057957001208</v>
      </c>
      <c r="E452" s="29">
        <f t="shared" si="40"/>
        <v>0.91438826063654199</v>
      </c>
      <c r="F452" s="29">
        <f t="shared" si="41"/>
        <v>0.59912581211316873</v>
      </c>
      <c r="G452" s="29">
        <f t="shared" si="42"/>
        <v>0.95509307864358362</v>
      </c>
    </row>
    <row r="453" spans="1:7" x14ac:dyDescent="0.25">
      <c r="A453">
        <v>0.98983733634449289</v>
      </c>
      <c r="B453">
        <f t="shared" si="38"/>
        <v>2.3202875472632654</v>
      </c>
      <c r="C453">
        <f t="shared" si="37"/>
        <v>0.69608626417897956</v>
      </c>
      <c r="D453" s="29">
        <f t="shared" si="39"/>
        <v>1.3878264316310716</v>
      </c>
      <c r="E453" s="29">
        <f t="shared" si="40"/>
        <v>1.5757955578667322</v>
      </c>
      <c r="F453" s="29">
        <f t="shared" si="41"/>
        <v>1.204900081019582</v>
      </c>
      <c r="G453" s="29">
        <f t="shared" si="42"/>
        <v>0.94360958398715933</v>
      </c>
    </row>
    <row r="454" spans="1:7" x14ac:dyDescent="0.25">
      <c r="A454">
        <v>0.51091036713766902</v>
      </c>
      <c r="B454">
        <f t="shared" si="38"/>
        <v>2.7351644722298691E-2</v>
      </c>
      <c r="C454">
        <f t="shared" si="37"/>
        <v>8.2054934166896076E-3</v>
      </c>
      <c r="D454" s="29">
        <f t="shared" si="39"/>
        <v>0.99546587834197531</v>
      </c>
      <c r="E454" s="29">
        <f t="shared" si="40"/>
        <v>1.1658144354788034</v>
      </c>
      <c r="F454" s="29">
        <f t="shared" si="41"/>
        <v>0.73599834001924846</v>
      </c>
      <c r="G454" s="29">
        <f t="shared" si="42"/>
        <v>1.1497743458538809</v>
      </c>
    </row>
    <row r="455" spans="1:7" x14ac:dyDescent="0.25">
      <c r="A455">
        <v>0.85387737662892549</v>
      </c>
      <c r="B455">
        <f t="shared" si="38"/>
        <v>1.0532089296897027</v>
      </c>
      <c r="C455">
        <f t="shared" si="37"/>
        <v>0.31596267890691082</v>
      </c>
      <c r="D455" s="29">
        <f t="shared" si="39"/>
        <v>0.82170652429859348</v>
      </c>
      <c r="E455" s="29">
        <f t="shared" si="40"/>
        <v>1.2984999312868473</v>
      </c>
      <c r="F455" s="29">
        <f t="shared" si="41"/>
        <v>0.8952547389787795</v>
      </c>
      <c r="G455" s="29">
        <f t="shared" si="42"/>
        <v>1.1546257022320054</v>
      </c>
    </row>
    <row r="456" spans="1:7" x14ac:dyDescent="0.25">
      <c r="A456">
        <v>0.59599597155674922</v>
      </c>
      <c r="B456">
        <f t="shared" si="38"/>
        <v>0.24299656701823091</v>
      </c>
      <c r="C456">
        <f t="shared" si="37"/>
        <v>7.2898970105469266E-2</v>
      </c>
      <c r="D456" s="29">
        <f t="shared" si="39"/>
        <v>0.79407284534030687</v>
      </c>
      <c r="E456" s="29">
        <f t="shared" si="40"/>
        <v>0.93416250692560054</v>
      </c>
      <c r="F456" s="29">
        <f t="shared" si="41"/>
        <v>0.56892967314473952</v>
      </c>
      <c r="G456" s="29">
        <f t="shared" si="42"/>
        <v>0.87563975013141238</v>
      </c>
    </row>
    <row r="457" spans="1:7" x14ac:dyDescent="0.25">
      <c r="A457">
        <v>8.7343974120303966E-2</v>
      </c>
      <c r="B457">
        <f t="shared" si="38"/>
        <v>-1.3572935742944763</v>
      </c>
      <c r="C457">
        <f t="shared" ref="C457:C508" si="43">B457*$B$2</f>
        <v>-0.40718807228834286</v>
      </c>
      <c r="D457" s="29">
        <f t="shared" si="39"/>
        <v>0.14384120678548562</v>
      </c>
      <c r="E457" s="29">
        <f t="shared" si="40"/>
        <v>0.45564648432715604</v>
      </c>
      <c r="F457" s="29">
        <f t="shared" si="41"/>
        <v>8.3944302877417026E-2</v>
      </c>
      <c r="G457" s="29">
        <f t="shared" si="42"/>
        <v>-8.9114450395657852E-2</v>
      </c>
    </row>
    <row r="458" spans="1:7" x14ac:dyDescent="0.25">
      <c r="A458">
        <v>0.86770226142155216</v>
      </c>
      <c r="B458">
        <f t="shared" ref="B458:B508" si="44">_xlfn.NORM.S.INV(A458)</f>
        <v>1.1155951311639887</v>
      </c>
      <c r="C458">
        <f t="shared" si="43"/>
        <v>0.33467853934919661</v>
      </c>
      <c r="D458" s="29">
        <f t="shared" ref="D458:D508" si="45">$D$1+$D$3*C457+C458</f>
        <v>0.54964688874735668</v>
      </c>
      <c r="E458" s="29">
        <f t="shared" si="40"/>
        <v>0.86024409124721279</v>
      </c>
      <c r="F458" s="29">
        <f t="shared" si="41"/>
        <v>0.56085698491699931</v>
      </c>
      <c r="G458" s="29">
        <f t="shared" si="42"/>
        <v>0.78252641610163243</v>
      </c>
    </row>
    <row r="459" spans="1:7" x14ac:dyDescent="0.25">
      <c r="A459">
        <v>4.0162358470412308E-2</v>
      </c>
      <c r="B459">
        <f t="shared" si="44"/>
        <v>-1.7488050884293296</v>
      </c>
      <c r="C459">
        <f t="shared" si="43"/>
        <v>-0.52464152652879881</v>
      </c>
      <c r="D459" s="29">
        <f t="shared" si="45"/>
        <v>0.20963345101563879</v>
      </c>
      <c r="E459" s="29">
        <f t="shared" si="40"/>
        <v>0.17982251423046233</v>
      </c>
      <c r="F459" s="29">
        <f t="shared" si="41"/>
        <v>-0.14574254902412409</v>
      </c>
      <c r="G459" s="29">
        <f t="shared" si="42"/>
        <v>-0.14899923718080535</v>
      </c>
    </row>
    <row r="460" spans="1:7" x14ac:dyDescent="0.25">
      <c r="A460">
        <v>0.65172276985992006</v>
      </c>
      <c r="B460">
        <f t="shared" si="44"/>
        <v>0.38997577505245606</v>
      </c>
      <c r="C460">
        <f t="shared" si="43"/>
        <v>0.11699273251573682</v>
      </c>
      <c r="D460" s="29">
        <f t="shared" si="45"/>
        <v>0.24974366394557768</v>
      </c>
      <c r="E460" s="29">
        <f t="shared" ref="E460:E508" si="46">$E$1+C460+$E$3*C459+$E$4*C458</f>
        <v>0.68854338499101597</v>
      </c>
      <c r="F460" s="29">
        <f t="shared" si="41"/>
        <v>0.37472366716047523</v>
      </c>
      <c r="G460" s="29">
        <f t="shared" si="42"/>
        <v>0.28921867102294424</v>
      </c>
    </row>
    <row r="461" spans="1:7" x14ac:dyDescent="0.25">
      <c r="A461">
        <v>0.9218115787224952</v>
      </c>
      <c r="B461">
        <f t="shared" si="44"/>
        <v>1.4173629383164499</v>
      </c>
      <c r="C461">
        <f t="shared" si="43"/>
        <v>0.42520888149493496</v>
      </c>
      <c r="D461" s="29">
        <f t="shared" si="45"/>
        <v>1.0071037942559506</v>
      </c>
      <c r="E461" s="29">
        <f t="shared" si="46"/>
        <v>0.97384863714128389</v>
      </c>
      <c r="F461" s="29">
        <f t="shared" ref="F461:F508" si="47">C461+$F$1+$F$3*C460+$F$4*C459+$F$5*$C$9</f>
        <v>0.68179749999408901</v>
      </c>
      <c r="G461" s="29">
        <f t="shared" si="42"/>
        <v>1.1113140890251338</v>
      </c>
    </row>
    <row r="462" spans="1:7" x14ac:dyDescent="0.25">
      <c r="A462">
        <v>0.82238227484969639</v>
      </c>
      <c r="B462">
        <f t="shared" si="44"/>
        <v>0.92448193968373915</v>
      </c>
      <c r="C462">
        <f t="shared" si="43"/>
        <v>0.27734458190512173</v>
      </c>
      <c r="D462" s="29">
        <f t="shared" si="45"/>
        <v>1.0749907989515761</v>
      </c>
      <c r="E462" s="29">
        <f t="shared" si="46"/>
        <v>1.2367461156588837</v>
      </c>
      <c r="F462" s="29">
        <f t="shared" si="47"/>
        <v>0.84970993770931569</v>
      </c>
      <c r="G462" s="29">
        <f t="shared" ref="G462:G508" si="48">C462+$G$1+$G$3*C461+$G$4*C460+$G$5*$C459+$G$6*$C458</f>
        <v>0.65955023537276591</v>
      </c>
    </row>
    <row r="463" spans="1:7" x14ac:dyDescent="0.25">
      <c r="A463">
        <v>0.41355632190923797</v>
      </c>
      <c r="B463">
        <f t="shared" si="44"/>
        <v>-0.2184061889900393</v>
      </c>
      <c r="C463">
        <f t="shared" si="43"/>
        <v>-6.5521856697011785E-2</v>
      </c>
      <c r="D463" s="29">
        <f t="shared" si="45"/>
        <v>0.62861935063657337</v>
      </c>
      <c r="E463" s="29">
        <f t="shared" si="46"/>
        <v>0.943233986853523</v>
      </c>
      <c r="F463" s="29">
        <f t="shared" si="47"/>
        <v>0.54016262396501635</v>
      </c>
      <c r="G463" s="29">
        <f t="shared" si="48"/>
        <v>1.0523518431242174</v>
      </c>
    </row>
    <row r="464" spans="1:7" x14ac:dyDescent="0.25">
      <c r="A464">
        <v>0.98532059694204532</v>
      </c>
      <c r="B464">
        <f t="shared" si="44"/>
        <v>2.1786348364721499</v>
      </c>
      <c r="C464">
        <f t="shared" si="43"/>
        <v>0.65359045094164492</v>
      </c>
      <c r="D464" s="29">
        <f t="shared" si="45"/>
        <v>1.1077251512537367</v>
      </c>
      <c r="E464" s="29">
        <f t="shared" si="46"/>
        <v>1.4317673553551877</v>
      </c>
      <c r="F464" s="29">
        <f t="shared" si="47"/>
        <v>1.0777690662858757</v>
      </c>
      <c r="G464" s="29">
        <f t="shared" si="48"/>
        <v>1.3433545416952932</v>
      </c>
    </row>
    <row r="465" spans="1:7" x14ac:dyDescent="0.25">
      <c r="A465">
        <v>6.1891537217322309E-2</v>
      </c>
      <c r="B465">
        <f t="shared" si="44"/>
        <v>-1.5390869339107085</v>
      </c>
      <c r="C465">
        <f t="shared" si="43"/>
        <v>-0.46172608017321254</v>
      </c>
      <c r="D465" s="29">
        <f t="shared" si="45"/>
        <v>0.49578723548593889</v>
      </c>
      <c r="E465" s="29">
        <f t="shared" si="46"/>
        <v>0.53886040261880519</v>
      </c>
      <c r="F465" s="29">
        <f t="shared" si="47"/>
        <v>0.14723752664584086</v>
      </c>
      <c r="G465" s="29">
        <f t="shared" si="48"/>
        <v>0.23719379463338647</v>
      </c>
    </row>
    <row r="466" spans="1:7" x14ac:dyDescent="0.25">
      <c r="A466">
        <v>0.47373882259590444</v>
      </c>
      <c r="B466">
        <f t="shared" si="44"/>
        <v>-6.5874622255845824E-2</v>
      </c>
      <c r="C466">
        <f t="shared" si="43"/>
        <v>-1.9762386676753747E-2</v>
      </c>
      <c r="D466" s="29">
        <f t="shared" si="45"/>
        <v>0.15702935720199748</v>
      </c>
      <c r="E466" s="29">
        <f t="shared" si="46"/>
        <v>0.71081075361329793</v>
      </c>
      <c r="F466" s="29">
        <f t="shared" si="47"/>
        <v>0.35880829998795361</v>
      </c>
      <c r="G466" s="29">
        <f t="shared" si="48"/>
        <v>0.34592971998193245</v>
      </c>
    </row>
    <row r="467" spans="1:7" x14ac:dyDescent="0.25">
      <c r="A467">
        <v>0.76216925565355387</v>
      </c>
      <c r="B467">
        <f t="shared" si="44"/>
        <v>0.71329781594545016</v>
      </c>
      <c r="C467">
        <f t="shared" si="43"/>
        <v>0.21398934478363504</v>
      </c>
      <c r="D467" s="29">
        <f t="shared" si="45"/>
        <v>0.70015567410990742</v>
      </c>
      <c r="E467" s="29">
        <f t="shared" si="46"/>
        <v>0.7194177193759731</v>
      </c>
      <c r="F467" s="29">
        <f t="shared" si="47"/>
        <v>0.43475054951246872</v>
      </c>
      <c r="G467" s="29">
        <f t="shared" si="48"/>
        <v>0.81361482810113694</v>
      </c>
    </row>
    <row r="468" spans="1:7" x14ac:dyDescent="0.25">
      <c r="A468">
        <v>0.47880489516891994</v>
      </c>
      <c r="B468">
        <f t="shared" si="44"/>
        <v>-5.3153267170167613E-2</v>
      </c>
      <c r="C468">
        <f t="shared" si="43"/>
        <v>-1.5945980151050282E-2</v>
      </c>
      <c r="D468" s="29">
        <f t="shared" si="45"/>
        <v>0.63384656119749427</v>
      </c>
      <c r="E468" s="29">
        <f t="shared" si="46"/>
        <v>0.78314373757006561</v>
      </c>
      <c r="F468" s="29">
        <f t="shared" si="47"/>
        <v>0.43090502521087648</v>
      </c>
      <c r="G468" s="29">
        <f t="shared" si="48"/>
        <v>7.165808002995816E-2</v>
      </c>
    </row>
    <row r="469" spans="1:7" x14ac:dyDescent="0.25">
      <c r="A469">
        <v>0.62166203802606279</v>
      </c>
      <c r="B469">
        <f t="shared" si="44"/>
        <v>0.30984882045008283</v>
      </c>
      <c r="C469">
        <f t="shared" si="43"/>
        <v>9.295464613502484E-2</v>
      </c>
      <c r="D469" s="29">
        <f t="shared" si="45"/>
        <v>0.58179246002928964</v>
      </c>
      <c r="E469" s="29">
        <f t="shared" si="46"/>
        <v>0.87057739397295364</v>
      </c>
      <c r="F469" s="29">
        <f t="shared" si="47"/>
        <v>0.5179570409611941</v>
      </c>
      <c r="G469" s="29">
        <f t="shared" si="48"/>
        <v>0.89353547938885847</v>
      </c>
    </row>
    <row r="470" spans="1:7" x14ac:dyDescent="0.25">
      <c r="A470">
        <v>0.6989654225287637</v>
      </c>
      <c r="B470">
        <f t="shared" si="44"/>
        <v>0.52142727536364852</v>
      </c>
      <c r="C470">
        <f t="shared" si="43"/>
        <v>0.15642818260909455</v>
      </c>
      <c r="D470" s="29">
        <f t="shared" si="45"/>
        <v>0.72149643490361193</v>
      </c>
      <c r="E470" s="29">
        <f t="shared" si="46"/>
        <v>0.89652711361618675</v>
      </c>
      <c r="F470" s="29">
        <f t="shared" si="47"/>
        <v>0.55601023046928832</v>
      </c>
      <c r="G470" s="29">
        <f t="shared" si="48"/>
        <v>0.79200404486801768</v>
      </c>
    </row>
    <row r="471" spans="1:7" x14ac:dyDescent="0.25">
      <c r="A471">
        <v>0.29660939359721672</v>
      </c>
      <c r="B471">
        <f t="shared" si="44"/>
        <v>-0.53417742376663424</v>
      </c>
      <c r="C471">
        <f t="shared" si="43"/>
        <v>-0.16025322712999027</v>
      </c>
      <c r="D471" s="29">
        <f t="shared" si="45"/>
        <v>0.44924650069637595</v>
      </c>
      <c r="E471" s="29">
        <f t="shared" si="46"/>
        <v>0.65514272262856688</v>
      </c>
      <c r="F471" s="29">
        <f t="shared" si="47"/>
        <v>0.29738842320565395</v>
      </c>
      <c r="G471" s="29">
        <f t="shared" si="48"/>
        <v>0.34176965817632932</v>
      </c>
    </row>
    <row r="472" spans="1:7" x14ac:dyDescent="0.25">
      <c r="A472">
        <v>0.47349467452009641</v>
      </c>
      <c r="B472">
        <f t="shared" si="44"/>
        <v>-6.6487952447425031E-2</v>
      </c>
      <c r="C472">
        <f t="shared" si="43"/>
        <v>-1.9946385734227509E-2</v>
      </c>
      <c r="D472" s="29">
        <f t="shared" si="45"/>
        <v>0.3678763552747793</v>
      </c>
      <c r="E472" s="29">
        <f t="shared" si="46"/>
        <v>0.66249827374441517</v>
      </c>
      <c r="F472" s="29">
        <f t="shared" si="47"/>
        <v>0.33006476164800369</v>
      </c>
      <c r="G472" s="29">
        <f t="shared" si="48"/>
        <v>0.50765312227395032</v>
      </c>
    </row>
    <row r="473" spans="1:7" x14ac:dyDescent="0.25">
      <c r="A473">
        <v>0.15790276802880948</v>
      </c>
      <c r="B473">
        <f t="shared" si="44"/>
        <v>-1.003114672668485</v>
      </c>
      <c r="C473">
        <f t="shared" si="43"/>
        <v>-0.30093440180054548</v>
      </c>
      <c r="D473" s="29">
        <f t="shared" si="45"/>
        <v>0.18510312818549529</v>
      </c>
      <c r="E473" s="29">
        <f t="shared" si="46"/>
        <v>0.32499111448034462</v>
      </c>
      <c r="F473" s="29">
        <f t="shared" si="47"/>
        <v>1.0195059218265329E-2</v>
      </c>
      <c r="G473" s="29">
        <f t="shared" si="48"/>
        <v>0.14108506445647004</v>
      </c>
    </row>
    <row r="474" spans="1:7" x14ac:dyDescent="0.25">
      <c r="A474">
        <v>0.58601641895809808</v>
      </c>
      <c r="B474">
        <f t="shared" si="44"/>
        <v>0.21730948970565636</v>
      </c>
      <c r="C474">
        <f t="shared" si="43"/>
        <v>6.5192846911696911E-2</v>
      </c>
      <c r="D474" s="29">
        <f t="shared" si="45"/>
        <v>0.35453876565131509</v>
      </c>
      <c r="E474" s="29">
        <f t="shared" si="46"/>
        <v>0.60674709171773311</v>
      </c>
      <c r="F474" s="29">
        <f t="shared" si="47"/>
        <v>0.3060191539227094</v>
      </c>
      <c r="G474" s="29">
        <f t="shared" si="48"/>
        <v>0.26443170956118978</v>
      </c>
    </row>
    <row r="475" spans="1:7" x14ac:dyDescent="0.25">
      <c r="A475">
        <v>0.97830133976256595</v>
      </c>
      <c r="B475">
        <f t="shared" si="44"/>
        <v>2.0198656952468346</v>
      </c>
      <c r="C475">
        <f t="shared" si="43"/>
        <v>0.60595970857405035</v>
      </c>
      <c r="D475" s="29">
        <f t="shared" si="45"/>
        <v>1.1515947014122383</v>
      </c>
      <c r="E475" s="29">
        <f t="shared" si="46"/>
        <v>1.2181823713096804</v>
      </c>
      <c r="F475" s="29">
        <f t="shared" si="47"/>
        <v>0.9089405102500645</v>
      </c>
      <c r="G475" s="29">
        <f t="shared" si="48"/>
        <v>1.0903304305809849</v>
      </c>
    </row>
    <row r="476" spans="1:7" x14ac:dyDescent="0.25">
      <c r="A476">
        <v>0.91006195257423628</v>
      </c>
      <c r="B476">
        <f t="shared" si="44"/>
        <v>1.341136634687937</v>
      </c>
      <c r="C476">
        <f t="shared" si="43"/>
        <v>0.4023409904063811</v>
      </c>
      <c r="D476" s="29">
        <f t="shared" si="45"/>
        <v>1.3265127864082162</v>
      </c>
      <c r="E476" s="29">
        <f t="shared" si="46"/>
        <v>1.431397983458085</v>
      </c>
      <c r="F476" s="29">
        <f t="shared" si="47"/>
        <v>1.0314667113610092</v>
      </c>
      <c r="G476" s="29">
        <f t="shared" si="48"/>
        <v>1.1209974156049807</v>
      </c>
    </row>
    <row r="477" spans="1:7" x14ac:dyDescent="0.25">
      <c r="A477">
        <v>0.87444685201574757</v>
      </c>
      <c r="B477">
        <f t="shared" si="44"/>
        <v>1.1476664266941705</v>
      </c>
      <c r="C477">
        <f t="shared" si="43"/>
        <v>0.34429992800825115</v>
      </c>
      <c r="D477" s="29">
        <f t="shared" si="45"/>
        <v>1.1259386212927178</v>
      </c>
      <c r="E477" s="29">
        <f t="shared" si="46"/>
        <v>1.4878543066410619</v>
      </c>
      <c r="F477" s="29">
        <f t="shared" si="47"/>
        <v>1.0542082201945175</v>
      </c>
      <c r="G477" s="29">
        <f t="shared" si="48"/>
        <v>1.4643986463060135</v>
      </c>
    </row>
    <row r="478" spans="1:7" x14ac:dyDescent="0.25">
      <c r="A478">
        <v>0.94579912717062897</v>
      </c>
      <c r="B478">
        <f t="shared" si="44"/>
        <v>1.6054184550560155</v>
      </c>
      <c r="C478">
        <f t="shared" si="43"/>
        <v>0.48162553651680462</v>
      </c>
      <c r="D478" s="29">
        <f t="shared" si="45"/>
        <v>1.2226354861225803</v>
      </c>
      <c r="E478" s="29">
        <f t="shared" si="46"/>
        <v>1.5147118966834827</v>
      </c>
      <c r="F478" s="29">
        <f t="shared" si="47"/>
        <v>1.1072317882935183</v>
      </c>
      <c r="G478" s="29">
        <f t="shared" si="48"/>
        <v>1.5244993566572544</v>
      </c>
    </row>
    <row r="479" spans="1:7" x14ac:dyDescent="0.25">
      <c r="A479">
        <v>0.60719626453444009</v>
      </c>
      <c r="B479">
        <f t="shared" si="44"/>
        <v>0.27201892091456126</v>
      </c>
      <c r="C479">
        <f t="shared" si="43"/>
        <v>8.1605676274368377E-2</v>
      </c>
      <c r="D479" s="29">
        <f t="shared" si="45"/>
        <v>0.91874355183613154</v>
      </c>
      <c r="E479" s="29">
        <f t="shared" si="46"/>
        <v>1.160138415736071</v>
      </c>
      <c r="F479" s="29">
        <f t="shared" si="47"/>
        <v>0.74472985273506453</v>
      </c>
      <c r="G479" s="29">
        <f t="shared" si="48"/>
        <v>0.81809495761159834</v>
      </c>
    </row>
    <row r="480" spans="1:7" x14ac:dyDescent="0.25">
      <c r="A480">
        <v>0.18955046235541856</v>
      </c>
      <c r="B480">
        <f t="shared" si="44"/>
        <v>-0.87955407919189799</v>
      </c>
      <c r="C480">
        <f t="shared" si="43"/>
        <v>-0.26386622375756941</v>
      </c>
      <c r="D480" s="29">
        <f t="shared" si="45"/>
        <v>0.29325774963448847</v>
      </c>
      <c r="E480" s="29">
        <f t="shared" si="46"/>
        <v>0.66958682898633659</v>
      </c>
      <c r="F480" s="29">
        <f t="shared" si="47"/>
        <v>0.28044769115871826</v>
      </c>
      <c r="G480" s="29">
        <f t="shared" si="48"/>
        <v>0.40613630498644659</v>
      </c>
    </row>
    <row r="481" spans="1:7" x14ac:dyDescent="0.25">
      <c r="A481">
        <v>0.66417432172612689</v>
      </c>
      <c r="B481">
        <f t="shared" si="44"/>
        <v>0.42388270681146073</v>
      </c>
      <c r="C481">
        <f t="shared" si="43"/>
        <v>0.12716481204343821</v>
      </c>
      <c r="D481" s="29">
        <f t="shared" si="45"/>
        <v>0.44245845541313966</v>
      </c>
      <c r="E481" s="29">
        <f t="shared" si="46"/>
        <v>0.72787397067440085</v>
      </c>
      <c r="F481" s="29">
        <f t="shared" si="47"/>
        <v>0.4132840088742199</v>
      </c>
      <c r="G481" s="29">
        <f t="shared" si="48"/>
        <v>0.54837422127699709</v>
      </c>
    </row>
    <row r="482" spans="1:7" x14ac:dyDescent="0.25">
      <c r="A482">
        <v>0.31095309305093538</v>
      </c>
      <c r="B482">
        <f t="shared" si="44"/>
        <v>-0.49315059139845863</v>
      </c>
      <c r="C482">
        <f t="shared" si="43"/>
        <v>-0.14794517741953758</v>
      </c>
      <c r="D482" s="29">
        <f t="shared" si="45"/>
        <v>0.44107019101086908</v>
      </c>
      <c r="E482" s="29">
        <f t="shared" si="46"/>
        <v>0.51009073909915359</v>
      </c>
      <c r="F482" s="29">
        <f t="shared" si="47"/>
        <v>0.19094486372206579</v>
      </c>
      <c r="G482" s="29">
        <f t="shared" si="48"/>
        <v>0.10192024135049876</v>
      </c>
    </row>
    <row r="483" spans="1:7" x14ac:dyDescent="0.25">
      <c r="A483">
        <v>0.45115512558366649</v>
      </c>
      <c r="B483">
        <f t="shared" si="44"/>
        <v>-0.12274345593035209</v>
      </c>
      <c r="C483">
        <f t="shared" si="43"/>
        <v>-3.6823036779105624E-2</v>
      </c>
      <c r="D483" s="29">
        <f t="shared" si="45"/>
        <v>0.35961533902721804</v>
      </c>
      <c r="E483" s="29">
        <f t="shared" si="46"/>
        <v>0.6400702993285009</v>
      </c>
      <c r="F483" s="29">
        <f t="shared" si="47"/>
        <v>0.30933231931760974</v>
      </c>
      <c r="G483" s="29">
        <f t="shared" si="48"/>
        <v>0.29372097168828892</v>
      </c>
    </row>
    <row r="484" spans="1:7" x14ac:dyDescent="0.25">
      <c r="A484">
        <v>0.41142002624591817</v>
      </c>
      <c r="B484">
        <f t="shared" si="44"/>
        <v>-0.22389365564186198</v>
      </c>
      <c r="C484">
        <f t="shared" si="43"/>
        <v>-6.716809669255859E-2</v>
      </c>
      <c r="D484" s="29">
        <f t="shared" si="45"/>
        <v>0.40705577756206751</v>
      </c>
      <c r="E484" s="29">
        <f t="shared" si="46"/>
        <v>0.55524231395007351</v>
      </c>
      <c r="F484" s="29">
        <f t="shared" si="47"/>
        <v>0.24090311882143681</v>
      </c>
      <c r="G484" s="29">
        <f t="shared" si="48"/>
        <v>0.5380413506462336</v>
      </c>
    </row>
    <row r="485" spans="1:7" x14ac:dyDescent="0.25">
      <c r="A485">
        <v>2.0386364329966124E-2</v>
      </c>
      <c r="B485">
        <f t="shared" si="44"/>
        <v>-2.0458337661566199</v>
      </c>
      <c r="C485">
        <f t="shared" si="43"/>
        <v>-0.61375012984698596</v>
      </c>
      <c r="D485" s="29">
        <f t="shared" si="45"/>
        <v>-0.16076779753177695</v>
      </c>
      <c r="E485" s="29">
        <f t="shared" si="46"/>
        <v>3.7936607095092452E-2</v>
      </c>
      <c r="F485" s="29">
        <f t="shared" si="47"/>
        <v>-0.28448029610624215</v>
      </c>
      <c r="G485" s="29">
        <f t="shared" si="48"/>
        <v>-0.28482386989444164</v>
      </c>
    </row>
    <row r="486" spans="1:7" x14ac:dyDescent="0.25">
      <c r="A486">
        <v>0.32706686605426188</v>
      </c>
      <c r="B486">
        <f t="shared" si="44"/>
        <v>-0.44802697044411433</v>
      </c>
      <c r="C486">
        <f t="shared" si="43"/>
        <v>-0.13440809113323429</v>
      </c>
      <c r="D486" s="29">
        <f t="shared" si="45"/>
        <v>-6.403318202612443E-2</v>
      </c>
      <c r="E486" s="29">
        <f t="shared" si="46"/>
        <v>0.23184960526624926</v>
      </c>
      <c r="F486" s="29">
        <f t="shared" si="47"/>
        <v>-3.2874588628297327E-2</v>
      </c>
      <c r="G486" s="29">
        <f t="shared" si="48"/>
        <v>9.1092979264375859E-2</v>
      </c>
    </row>
    <row r="487" spans="1:7" x14ac:dyDescent="0.25">
      <c r="A487">
        <v>0.69704275643177582</v>
      </c>
      <c r="B487">
        <f t="shared" si="44"/>
        <v>0.51591398346835282</v>
      </c>
      <c r="C487">
        <f t="shared" si="43"/>
        <v>0.15477419504050585</v>
      </c>
      <c r="D487" s="29">
        <f t="shared" si="45"/>
        <v>0.56068853124724183</v>
      </c>
      <c r="E487" s="29">
        <f t="shared" si="46"/>
        <v>0.54207009753509416</v>
      </c>
      <c r="F487" s="29">
        <f t="shared" si="47"/>
        <v>0.28406990308461522</v>
      </c>
      <c r="G487" s="29">
        <f t="shared" si="48"/>
        <v>0.33361437724762355</v>
      </c>
    </row>
    <row r="488" spans="1:7" x14ac:dyDescent="0.25">
      <c r="A488">
        <v>0.14444410534989471</v>
      </c>
      <c r="B488">
        <f t="shared" si="44"/>
        <v>-1.0605637351460258</v>
      </c>
      <c r="C488">
        <f t="shared" si="43"/>
        <v>-0.31816912054380769</v>
      </c>
      <c r="D488" s="29">
        <f t="shared" si="45"/>
        <v>0.29017281598454642</v>
      </c>
      <c r="E488" s="29">
        <f t="shared" si="46"/>
        <v>0.40545474052315145</v>
      </c>
      <c r="F488" s="29">
        <f t="shared" si="47"/>
        <v>7.0602113583923265E-2</v>
      </c>
      <c r="G488" s="29">
        <f t="shared" si="48"/>
        <v>-6.4612630693636139E-3</v>
      </c>
    </row>
    <row r="489" spans="1:7" x14ac:dyDescent="0.25">
      <c r="A489">
        <v>0.34849085970641192</v>
      </c>
      <c r="B489">
        <f t="shared" si="44"/>
        <v>-0.38939804310335863</v>
      </c>
      <c r="C489">
        <f t="shared" si="43"/>
        <v>-0.11681941293100759</v>
      </c>
      <c r="D489" s="29">
        <f t="shared" si="45"/>
        <v>0.16046220268832703</v>
      </c>
      <c r="E489" s="29">
        <f t="shared" si="46"/>
        <v>0.48600570481329081</v>
      </c>
      <c r="F489" s="29">
        <f t="shared" si="47"/>
        <v>0.16952918081511995</v>
      </c>
      <c r="G489" s="29">
        <f t="shared" si="48"/>
        <v>0.5391175332834901</v>
      </c>
    </row>
    <row r="490" spans="1:7" x14ac:dyDescent="0.25">
      <c r="A490">
        <v>0.94271675771355323</v>
      </c>
      <c r="B490">
        <f t="shared" si="44"/>
        <v>1.5779961922625658</v>
      </c>
      <c r="C490">
        <f t="shared" si="43"/>
        <v>0.47339885767876971</v>
      </c>
      <c r="D490" s="29">
        <f t="shared" si="45"/>
        <v>0.89162526862706448</v>
      </c>
      <c r="E490" s="29">
        <f t="shared" si="46"/>
        <v>0.98772150299574279</v>
      </c>
      <c r="F490" s="29">
        <f t="shared" si="47"/>
        <v>0.69840433979472338</v>
      </c>
      <c r="G490" s="29">
        <f t="shared" si="48"/>
        <v>0.91683522657856242</v>
      </c>
    </row>
    <row r="491" spans="1:7" x14ac:dyDescent="0.25">
      <c r="A491">
        <v>0.50556962797936944</v>
      </c>
      <c r="B491">
        <f t="shared" si="44"/>
        <v>1.3961440523905175E-2</v>
      </c>
      <c r="C491">
        <f t="shared" si="43"/>
        <v>4.1884321571715524E-3</v>
      </c>
      <c r="D491" s="29">
        <f t="shared" si="45"/>
        <v>0.83556763253231037</v>
      </c>
      <c r="E491" s="29">
        <f t="shared" si="46"/>
        <v>0.89416009582415334</v>
      </c>
      <c r="F491" s="29">
        <f t="shared" si="47"/>
        <v>0.52568613480087611</v>
      </c>
      <c r="G491" s="29">
        <f t="shared" si="48"/>
        <v>0.48950535008637736</v>
      </c>
    </row>
    <row r="492" spans="1:7" x14ac:dyDescent="0.25">
      <c r="A492">
        <v>0.38752403332621232</v>
      </c>
      <c r="B492">
        <f t="shared" si="44"/>
        <v>-0.28577812080547116</v>
      </c>
      <c r="C492">
        <f t="shared" si="43"/>
        <v>-8.5733436241641342E-2</v>
      </c>
      <c r="D492" s="29">
        <f t="shared" si="45"/>
        <v>0.41719846626837875</v>
      </c>
      <c r="E492" s="29">
        <f t="shared" si="46"/>
        <v>0.8057203229084523</v>
      </c>
      <c r="F492" s="29">
        <f t="shared" si="47"/>
        <v>0.42514557737635716</v>
      </c>
      <c r="G492" s="29">
        <f t="shared" si="48"/>
        <v>0.71807711800795315</v>
      </c>
    </row>
    <row r="493" spans="1:7" x14ac:dyDescent="0.25">
      <c r="A493">
        <v>0.70909756767479482</v>
      </c>
      <c r="B493">
        <f t="shared" si="44"/>
        <v>0.55075029065679459</v>
      </c>
      <c r="C493">
        <f t="shared" si="43"/>
        <v>0.16522508719703838</v>
      </c>
      <c r="D493" s="29">
        <f t="shared" si="45"/>
        <v>0.60521168182788943</v>
      </c>
      <c r="E493" s="29">
        <f t="shared" si="46"/>
        <v>0.82403374193908641</v>
      </c>
      <c r="F493" s="29">
        <f t="shared" si="47"/>
        <v>0.4993722257990324</v>
      </c>
      <c r="G493" s="29">
        <f t="shared" si="48"/>
        <v>0.87180299147609819</v>
      </c>
    </row>
    <row r="494" spans="1:7" x14ac:dyDescent="0.25">
      <c r="A494">
        <v>0.30448316904202399</v>
      </c>
      <c r="B494">
        <f t="shared" si="44"/>
        <v>-0.5115494977535725</v>
      </c>
      <c r="C494">
        <f t="shared" si="43"/>
        <v>-0.15346484932607174</v>
      </c>
      <c r="D494" s="29">
        <f t="shared" si="45"/>
        <v>0.46219271171185516</v>
      </c>
      <c r="E494" s="29">
        <f t="shared" si="46"/>
        <v>0.59485431977579095</v>
      </c>
      <c r="F494" s="29">
        <f t="shared" si="47"/>
        <v>0.25408913813175016</v>
      </c>
      <c r="G494" s="29">
        <f t="shared" si="48"/>
        <v>0.1598302637992747</v>
      </c>
    </row>
    <row r="495" spans="1:7" x14ac:dyDescent="0.25">
      <c r="A495">
        <v>0.95089571825312047</v>
      </c>
      <c r="B495">
        <f t="shared" si="44"/>
        <v>1.6536012257196631</v>
      </c>
      <c r="C495">
        <f t="shared" si="43"/>
        <v>0.49608036771589892</v>
      </c>
      <c r="D495" s="29">
        <f t="shared" si="45"/>
        <v>0.88865497318764874</v>
      </c>
      <c r="E495" s="29">
        <f t="shared" si="46"/>
        <v>1.1854379779316784</v>
      </c>
      <c r="F495" s="29">
        <f t="shared" si="47"/>
        <v>0.85144593759608067</v>
      </c>
      <c r="G495" s="29">
        <f t="shared" si="48"/>
        <v>0.94905038735643621</v>
      </c>
    </row>
    <row r="496" spans="1:7" x14ac:dyDescent="0.25">
      <c r="A496">
        <v>0.87572862941373941</v>
      </c>
      <c r="B496">
        <f t="shared" si="44"/>
        <v>1.1538961661548308</v>
      </c>
      <c r="C496">
        <f t="shared" si="43"/>
        <v>0.34616884984644924</v>
      </c>
      <c r="D496" s="29">
        <f t="shared" si="45"/>
        <v>1.1934251072475783</v>
      </c>
      <c r="E496" s="29">
        <f t="shared" si="46"/>
        <v>1.2328230939739702</v>
      </c>
      <c r="F496" s="29">
        <f t="shared" si="47"/>
        <v>0.8657455255864861</v>
      </c>
      <c r="G496" s="29">
        <f t="shared" si="48"/>
        <v>1.141779846973606</v>
      </c>
    </row>
    <row r="497" spans="1:7" x14ac:dyDescent="0.25">
      <c r="A497">
        <v>0.52430799279763174</v>
      </c>
      <c r="B497">
        <f t="shared" si="44"/>
        <v>6.0968853242038289E-2</v>
      </c>
      <c r="C497">
        <f t="shared" si="43"/>
        <v>1.8290655972611487E-2</v>
      </c>
      <c r="D497" s="29">
        <f t="shared" si="45"/>
        <v>0.76060885086512597</v>
      </c>
      <c r="E497" s="29">
        <f t="shared" si="46"/>
        <v>1.0898072279821958</v>
      </c>
      <c r="F497" s="29">
        <f t="shared" si="47"/>
        <v>0.67276628967745977</v>
      </c>
      <c r="G497" s="29">
        <f t="shared" si="48"/>
        <v>0.74580874465324776</v>
      </c>
    </row>
    <row r="498" spans="1:7" x14ac:dyDescent="0.25">
      <c r="A498">
        <v>0.76372569963682979</v>
      </c>
      <c r="B498">
        <f t="shared" si="44"/>
        <v>0.71833849389194604</v>
      </c>
      <c r="C498">
        <f t="shared" si="43"/>
        <v>0.2155015481675838</v>
      </c>
      <c r="D498" s="29">
        <f t="shared" si="45"/>
        <v>0.72830500734841186</v>
      </c>
      <c r="E498" s="29">
        <f t="shared" si="46"/>
        <v>1.0631144160924693</v>
      </c>
      <c r="F498" s="29">
        <f t="shared" si="47"/>
        <v>0.69385244896206211</v>
      </c>
      <c r="G498" s="29">
        <f t="shared" si="48"/>
        <v>1.1382789878418647</v>
      </c>
    </row>
    <row r="499" spans="1:7" x14ac:dyDescent="0.25">
      <c r="A499">
        <v>0.62611774040955837</v>
      </c>
      <c r="B499">
        <f t="shared" si="44"/>
        <v>0.32158841803826532</v>
      </c>
      <c r="C499">
        <f t="shared" si="43"/>
        <v>9.6476525411479594E-2</v>
      </c>
      <c r="D499" s="29">
        <f t="shared" si="45"/>
        <v>0.74732760912878826</v>
      </c>
      <c r="E499" s="29">
        <f t="shared" si="46"/>
        <v>0.91154356188431596</v>
      </c>
      <c r="F499" s="29">
        <f t="shared" si="47"/>
        <v>0.55534832492179542</v>
      </c>
      <c r="G499" s="29">
        <f t="shared" si="48"/>
        <v>0.60197091796494628</v>
      </c>
    </row>
    <row r="500" spans="1:7" x14ac:dyDescent="0.25">
      <c r="A500">
        <v>0.38859218115787225</v>
      </c>
      <c r="B500">
        <f t="shared" si="44"/>
        <v>-0.28299018308582985</v>
      </c>
      <c r="C500">
        <f t="shared" si="43"/>
        <v>-8.4897054925748949E-2</v>
      </c>
      <c r="D500" s="29">
        <f t="shared" si="45"/>
        <v>0.48263651286228682</v>
      </c>
      <c r="E500" s="29">
        <f t="shared" si="46"/>
        <v>0.74954182704702432</v>
      </c>
      <c r="F500" s="29">
        <f t="shared" si="47"/>
        <v>0.38552800314061697</v>
      </c>
      <c r="G500" s="29">
        <f t="shared" si="48"/>
        <v>0.38377366451284434</v>
      </c>
    </row>
    <row r="501" spans="1:7" x14ac:dyDescent="0.25">
      <c r="A501">
        <v>0.27811517685476239</v>
      </c>
      <c r="B501">
        <f t="shared" si="44"/>
        <v>-0.58844989806946957</v>
      </c>
      <c r="C501">
        <f t="shared" si="43"/>
        <v>-0.17653496942084088</v>
      </c>
      <c r="D501" s="29">
        <f t="shared" si="45"/>
        <v>0.26403709213113491</v>
      </c>
      <c r="E501" s="29">
        <f t="shared" si="46"/>
        <v>0.51960711328087639</v>
      </c>
      <c r="F501" s="29">
        <f t="shared" si="47"/>
        <v>0.18563314968380232</v>
      </c>
      <c r="G501" s="29">
        <f t="shared" si="48"/>
        <v>0.39666240456160423</v>
      </c>
    </row>
    <row r="502" spans="1:7" x14ac:dyDescent="0.25">
      <c r="A502">
        <v>0.90029602954191712</v>
      </c>
      <c r="B502">
        <f t="shared" si="44"/>
        <v>1.2832401862110703</v>
      </c>
      <c r="C502">
        <f t="shared" si="43"/>
        <v>0.38497205586332106</v>
      </c>
      <c r="D502" s="29">
        <f t="shared" si="45"/>
        <v>0.76139757726873247</v>
      </c>
      <c r="E502" s="29">
        <f t="shared" si="46"/>
        <v>0.96274574918260114</v>
      </c>
      <c r="F502" s="29">
        <f t="shared" si="47"/>
        <v>0.65607293506875897</v>
      </c>
      <c r="G502" s="29">
        <f t="shared" si="48"/>
        <v>0.69358558526340108</v>
      </c>
    </row>
    <row r="503" spans="1:7" x14ac:dyDescent="0.25">
      <c r="A503">
        <v>0.19629505294961394</v>
      </c>
      <c r="B503">
        <f t="shared" si="44"/>
        <v>-0.8549296303707834</v>
      </c>
      <c r="C503">
        <f t="shared" si="43"/>
        <v>-0.25647888911123501</v>
      </c>
      <c r="D503" s="29">
        <f t="shared" si="45"/>
        <v>0.51300154999308978</v>
      </c>
      <c r="E503" s="29">
        <f t="shared" si="46"/>
        <v>0.56539315105208909</v>
      </c>
      <c r="F503" s="29">
        <f t="shared" si="47"/>
        <v>0.2117334258593401</v>
      </c>
      <c r="G503" s="29">
        <f t="shared" si="48"/>
        <v>0.28319606637604977</v>
      </c>
    </row>
    <row r="504" spans="1:7" x14ac:dyDescent="0.25">
      <c r="A504">
        <v>0.21674245429853206</v>
      </c>
      <c r="B504">
        <f t="shared" si="44"/>
        <v>-0.78324218198738804</v>
      </c>
      <c r="C504">
        <f t="shared" si="43"/>
        <v>-0.23497265459621641</v>
      </c>
      <c r="D504" s="29">
        <f t="shared" si="45"/>
        <v>8.5492123025919131E-2</v>
      </c>
      <c r="E504" s="29">
        <f t="shared" si="46"/>
        <v>0.49077672319349441</v>
      </c>
      <c r="F504" s="29">
        <f t="shared" si="47"/>
        <v>0.14511138996978482</v>
      </c>
      <c r="G504" s="29">
        <f t="shared" si="48"/>
        <v>0.2626112628880326</v>
      </c>
    </row>
    <row r="505" spans="1:7" x14ac:dyDescent="0.25">
      <c r="A505">
        <v>0.74193548387096775</v>
      </c>
      <c r="B505">
        <f t="shared" si="44"/>
        <v>0.64932391318646576</v>
      </c>
      <c r="C505">
        <f t="shared" si="43"/>
        <v>0.19479717395593973</v>
      </c>
      <c r="D505" s="29">
        <f t="shared" si="45"/>
        <v>0.53031631573858828</v>
      </c>
      <c r="E505" s="29">
        <f t="shared" si="46"/>
        <v>0.6747192910133375</v>
      </c>
      <c r="F505" s="29">
        <f t="shared" si="47"/>
        <v>0.39104842883558166</v>
      </c>
      <c r="G505" s="29">
        <f t="shared" si="48"/>
        <v>0.71697559806908651</v>
      </c>
    </row>
    <row r="506" spans="1:7" x14ac:dyDescent="0.25">
      <c r="A506">
        <v>0.97067171239356664</v>
      </c>
      <c r="B506">
        <f t="shared" si="44"/>
        <v>1.8907586056627783</v>
      </c>
      <c r="C506">
        <f t="shared" si="43"/>
        <v>0.56722758169883347</v>
      </c>
      <c r="D506" s="29">
        <f t="shared" si="45"/>
        <v>1.2035856034679913</v>
      </c>
      <c r="E506" s="29">
        <f t="shared" si="46"/>
        <v>1.2706371068383167</v>
      </c>
      <c r="F506" s="29">
        <f t="shared" si="47"/>
        <v>0.94183863835384329</v>
      </c>
      <c r="G506" s="29">
        <f t="shared" si="48"/>
        <v>0.77555952326216215</v>
      </c>
    </row>
    <row r="507" spans="1:7" x14ac:dyDescent="0.25">
      <c r="A507">
        <v>0.67973876155888546</v>
      </c>
      <c r="B507">
        <f t="shared" si="44"/>
        <v>0.46696841362822894</v>
      </c>
      <c r="C507">
        <f t="shared" si="43"/>
        <v>0.14009052408846867</v>
      </c>
      <c r="D507" s="29">
        <f t="shared" si="45"/>
        <v>1.0371498312776521</v>
      </c>
      <c r="E507" s="29">
        <f t="shared" si="46"/>
        <v>1.2016231845202612</v>
      </c>
      <c r="F507" s="29">
        <f t="shared" si="47"/>
        <v>0.79260469240628284</v>
      </c>
      <c r="G507" s="29">
        <f t="shared" si="48"/>
        <v>1.0358735672373922</v>
      </c>
    </row>
    <row r="508" spans="1:7" x14ac:dyDescent="0.25">
      <c r="A508">
        <v>0.44248786889248332</v>
      </c>
      <c r="B508">
        <f t="shared" si="44"/>
        <v>-0.1446645397167699</v>
      </c>
      <c r="C508">
        <f t="shared" si="43"/>
        <v>-4.3399361915030972E-2</v>
      </c>
      <c r="D508" s="29">
        <f t="shared" si="45"/>
        <v>0.55466400494689705</v>
      </c>
      <c r="E508" s="29">
        <f t="shared" si="46"/>
        <v>0.95353693280873664</v>
      </c>
      <c r="F508" s="29">
        <f t="shared" si="47"/>
        <v>0.54998910568150539</v>
      </c>
      <c r="G508" s="29">
        <f t="shared" si="48"/>
        <v>0.94894212968922087</v>
      </c>
    </row>
  </sheetData>
  <mergeCells count="4">
    <mergeCell ref="Q35:R35"/>
    <mergeCell ref="Q64:R64"/>
    <mergeCell ref="Q85:R85"/>
    <mergeCell ref="Q106:R106"/>
  </mergeCell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06"/>
  <sheetViews>
    <sheetView topLeftCell="A14" zoomScale="80" zoomScaleNormal="80" workbookViewId="0">
      <selection activeCell="Z26" sqref="Z26"/>
    </sheetView>
  </sheetViews>
  <sheetFormatPr defaultRowHeight="15" x14ac:dyDescent="0.25"/>
  <sheetData>
    <row r="1" spans="1:4" x14ac:dyDescent="0.25">
      <c r="A1" s="1" t="s">
        <v>2</v>
      </c>
      <c r="B1">
        <v>0</v>
      </c>
    </row>
    <row r="2" spans="1:4" x14ac:dyDescent="0.25">
      <c r="A2" s="1" t="s">
        <v>3</v>
      </c>
      <c r="B2">
        <v>0.2</v>
      </c>
    </row>
    <row r="3" spans="1:4" x14ac:dyDescent="0.25">
      <c r="A3" s="1" t="s">
        <v>4</v>
      </c>
      <c r="B3">
        <v>0.8</v>
      </c>
    </row>
    <row r="4" spans="1:4" x14ac:dyDescent="0.25">
      <c r="A4" s="1" t="s">
        <v>33</v>
      </c>
      <c r="B4">
        <v>0.9</v>
      </c>
    </row>
    <row r="5" spans="1:4" x14ac:dyDescent="0.25">
      <c r="A5" s="1" t="s">
        <v>32</v>
      </c>
      <c r="B5">
        <v>123</v>
      </c>
    </row>
    <row r="6" spans="1:4" ht="15.75" thickBot="1" x14ac:dyDescent="0.3">
      <c r="A6" s="4" t="s">
        <v>0</v>
      </c>
      <c r="B6" s="3" t="s">
        <v>1</v>
      </c>
      <c r="C6" s="4" t="s">
        <v>5</v>
      </c>
      <c r="D6" s="4" t="s">
        <v>6</v>
      </c>
    </row>
    <row r="7" spans="1:4" x14ac:dyDescent="0.25">
      <c r="A7">
        <v>1.3428144169438765E-2</v>
      </c>
      <c r="B7">
        <f>_xlfn.NORM.S.INV(A7)</f>
        <v>-2.2136002758083513</v>
      </c>
      <c r="C7">
        <f>B7*$B$2</f>
        <v>-0.44272005516167029</v>
      </c>
      <c r="D7">
        <f>$B$1+C7</f>
        <v>-0.44272005516167029</v>
      </c>
    </row>
    <row r="8" spans="1:4" x14ac:dyDescent="0.25">
      <c r="A8">
        <v>0.58146916104617452</v>
      </c>
      <c r="B8">
        <f t="shared" ref="B8:B71" si="0">_xlfn.NORM.S.INV(A8)</f>
        <v>0.20565337937757949</v>
      </c>
      <c r="C8">
        <f t="shared" ref="C8:C71" si="1">B8*$B$2</f>
        <v>4.1130675875515901E-2</v>
      </c>
      <c r="D8">
        <f>$B$1+C8+$B$3*D7+$B$4*C7</f>
        <v>-0.71149341789932363</v>
      </c>
    </row>
    <row r="9" spans="1:4" x14ac:dyDescent="0.25">
      <c r="A9">
        <v>0.70421460615863518</v>
      </c>
      <c r="B9">
        <f t="shared" si="0"/>
        <v>0.53656114734233418</v>
      </c>
      <c r="C9">
        <f t="shared" si="1"/>
        <v>0.10731222946846684</v>
      </c>
      <c r="D9">
        <f t="shared" ref="D9:D72" si="2">$B$1+C9+$B$3*D8+$B$4*C8</f>
        <v>-0.42486489656302773</v>
      </c>
    </row>
    <row r="10" spans="1:4" x14ac:dyDescent="0.25">
      <c r="A10">
        <v>0.39991454817346722</v>
      </c>
      <c r="B10">
        <f t="shared" si="0"/>
        <v>-0.25356829084899785</v>
      </c>
      <c r="C10">
        <f t="shared" si="1"/>
        <v>-5.0713658169799572E-2</v>
      </c>
      <c r="D10">
        <f t="shared" si="2"/>
        <v>-0.29402456889860162</v>
      </c>
    </row>
    <row r="11" spans="1:4" x14ac:dyDescent="0.25">
      <c r="A11">
        <v>0.98767052217169715</v>
      </c>
      <c r="B11">
        <f t="shared" si="0"/>
        <v>2.2467039186171904</v>
      </c>
      <c r="C11">
        <f t="shared" si="1"/>
        <v>0.44934078372343811</v>
      </c>
      <c r="D11">
        <f t="shared" si="2"/>
        <v>0.16847883625173718</v>
      </c>
    </row>
    <row r="12" spans="1:4" x14ac:dyDescent="0.25">
      <c r="A12">
        <v>9.9642933439130832E-2</v>
      </c>
      <c r="B12">
        <f t="shared" si="0"/>
        <v>-1.2835888107298259</v>
      </c>
      <c r="C12">
        <f t="shared" si="1"/>
        <v>-0.2567177621459652</v>
      </c>
      <c r="D12">
        <f t="shared" si="2"/>
        <v>0.28247201220651885</v>
      </c>
    </row>
    <row r="13" spans="1:4" x14ac:dyDescent="0.25">
      <c r="A13">
        <v>0.93841364787743764</v>
      </c>
      <c r="B13">
        <f t="shared" si="0"/>
        <v>1.5415922737843344</v>
      </c>
      <c r="C13">
        <f t="shared" si="1"/>
        <v>0.30831845475686692</v>
      </c>
      <c r="D13">
        <f t="shared" si="2"/>
        <v>0.30325007859071329</v>
      </c>
    </row>
    <row r="14" spans="1:4" x14ac:dyDescent="0.25">
      <c r="A14">
        <v>0.99728385265663622</v>
      </c>
      <c r="B14">
        <f t="shared" si="0"/>
        <v>2.7802148366767283</v>
      </c>
      <c r="C14">
        <f t="shared" si="1"/>
        <v>0.55604296733534564</v>
      </c>
      <c r="D14">
        <f t="shared" si="2"/>
        <v>1.0761296394890965</v>
      </c>
    </row>
    <row r="15" spans="1:4" x14ac:dyDescent="0.25">
      <c r="A15">
        <v>0.29786065248573262</v>
      </c>
      <c r="B15">
        <f t="shared" si="0"/>
        <v>-0.53056348507151208</v>
      </c>
      <c r="C15">
        <f t="shared" si="1"/>
        <v>-0.10611269701430243</v>
      </c>
      <c r="D15">
        <f t="shared" si="2"/>
        <v>1.2552296851787859</v>
      </c>
    </row>
    <row r="16" spans="1:4" x14ac:dyDescent="0.25">
      <c r="A16">
        <v>0.85647144993438518</v>
      </c>
      <c r="B16">
        <f t="shared" si="0"/>
        <v>1.0645997342777413</v>
      </c>
      <c r="C16">
        <f t="shared" si="1"/>
        <v>0.21291994685554827</v>
      </c>
      <c r="D16">
        <f t="shared" si="2"/>
        <v>1.1216022676857047</v>
      </c>
    </row>
    <row r="17" spans="1:20" x14ac:dyDescent="0.25">
      <c r="A17">
        <v>0.62346263008514669</v>
      </c>
      <c r="B17">
        <f t="shared" si="0"/>
        <v>0.3145876729937922</v>
      </c>
      <c r="C17">
        <f t="shared" si="1"/>
        <v>6.2917534598758443E-2</v>
      </c>
      <c r="D17">
        <f t="shared" si="2"/>
        <v>1.1518273009173157</v>
      </c>
    </row>
    <row r="18" spans="1:20" ht="15.75" thickBot="1" x14ac:dyDescent="0.3">
      <c r="A18">
        <v>2.2888882106997896E-2</v>
      </c>
      <c r="B18">
        <f t="shared" si="0"/>
        <v>-1.9974367016311332</v>
      </c>
      <c r="C18">
        <f t="shared" si="1"/>
        <v>-0.39948734032622668</v>
      </c>
      <c r="D18">
        <f t="shared" si="2"/>
        <v>0.57860028154650855</v>
      </c>
    </row>
    <row r="19" spans="1:20" ht="15.75" thickBot="1" x14ac:dyDescent="0.3">
      <c r="A19">
        <v>0.13672292245246742</v>
      </c>
      <c r="B19">
        <f t="shared" si="0"/>
        <v>-1.0951616013265835</v>
      </c>
      <c r="C19">
        <f t="shared" si="1"/>
        <v>-0.21903232026531672</v>
      </c>
      <c r="D19">
        <f t="shared" si="2"/>
        <v>-0.11569070132171388</v>
      </c>
      <c r="I19" s="7" t="s">
        <v>7</v>
      </c>
      <c r="J19" s="8"/>
      <c r="K19" s="8"/>
      <c r="M19" s="7" t="s">
        <v>17</v>
      </c>
      <c r="N19" s="8"/>
      <c r="O19" s="15"/>
      <c r="P19" s="13">
        <f>0.05</f>
        <v>0.05</v>
      </c>
      <c r="R19" s="18" t="s">
        <v>21</v>
      </c>
      <c r="S19" s="18" t="s">
        <v>22</v>
      </c>
      <c r="T19" s="18" t="s">
        <v>20</v>
      </c>
    </row>
    <row r="20" spans="1:20" x14ac:dyDescent="0.25">
      <c r="A20">
        <v>0.11789300210577715</v>
      </c>
      <c r="B20">
        <f t="shared" si="0"/>
        <v>-1.1855855684871874</v>
      </c>
      <c r="C20">
        <f t="shared" si="1"/>
        <v>-0.23711711369743749</v>
      </c>
      <c r="D20">
        <f t="shared" si="2"/>
        <v>-0.52679876299359363</v>
      </c>
      <c r="M20" s="12" t="s">
        <v>18</v>
      </c>
      <c r="N20" s="12" t="s">
        <v>19</v>
      </c>
      <c r="O20" s="12" t="s">
        <v>20</v>
      </c>
      <c r="R20" s="9" t="s">
        <v>23</v>
      </c>
      <c r="S20" s="17">
        <f>_xll.WNTest('ARMA(1,1)'!$D$7:$D$506, 1)</f>
        <v>3.615384256974475E-206</v>
      </c>
      <c r="T20" s="16" t="b">
        <f>IF($S20 &gt; $P$19, TRUE, FALSE)</f>
        <v>0</v>
      </c>
    </row>
    <row r="21" spans="1:20" x14ac:dyDescent="0.25">
      <c r="A21">
        <v>0.92864772484511859</v>
      </c>
      <c r="B21">
        <f t="shared" si="0"/>
        <v>1.4657935076975821</v>
      </c>
      <c r="C21">
        <f t="shared" si="1"/>
        <v>0.29315870153951645</v>
      </c>
      <c r="D21">
        <f t="shared" si="2"/>
        <v>-0.34168571118305224</v>
      </c>
      <c r="J21" s="9" t="s">
        <v>8</v>
      </c>
      <c r="K21" s="10">
        <f>AVERAGE(_xll.RMNA('ARMA(1,1)'!$D$7:$D$506))</f>
        <v>8.1065540636272249E-2</v>
      </c>
      <c r="M21" s="16">
        <v>0</v>
      </c>
      <c r="N21" s="17">
        <f>_xll.TEST_MEAN('ARMA(1,1)'!$D$7:$D$506,$M21)</f>
        <v>1.2108175470106621E-3</v>
      </c>
      <c r="O21" s="16" t="b">
        <f>IF($N21 &gt; $P$19/2, FALSE, TRUE)</f>
        <v>1</v>
      </c>
      <c r="R21" s="9" t="s">
        <v>24</v>
      </c>
      <c r="S21" s="17">
        <f>_xll.NormalityTest('ARMA(1,1)'!$D$7:$D$506, 1)</f>
        <v>0.11814117698846363</v>
      </c>
      <c r="T21" s="16" t="b">
        <f>IF($S21 &gt; $P$19, TRUE, FALSE)</f>
        <v>1</v>
      </c>
    </row>
    <row r="22" spans="1:20" x14ac:dyDescent="0.25">
      <c r="A22">
        <v>0.56721701712088379</v>
      </c>
      <c r="B22">
        <f t="shared" si="0"/>
        <v>0.16929327455567084</v>
      </c>
      <c r="C22">
        <f t="shared" si="1"/>
        <v>3.385865491113417E-2</v>
      </c>
      <c r="D22">
        <f t="shared" si="2"/>
        <v>2.4352917350257131E-2</v>
      </c>
      <c r="J22" s="9" t="s">
        <v>9</v>
      </c>
      <c r="K22" s="10">
        <f>STDEV(_xll.RMNA('ARMA(1,1)'!$D$7:$D$506))</f>
        <v>0.59460698940447654</v>
      </c>
      <c r="M22" s="16"/>
      <c r="N22" s="17"/>
      <c r="O22" s="16"/>
      <c r="R22" s="9" t="s">
        <v>25</v>
      </c>
      <c r="S22" s="17">
        <f>_xll.ARCHTest('ARMA(1,1)'!$D$7:$D$506,1)</f>
        <v>1.5477725494792662E-102</v>
      </c>
      <c r="T22" s="16" t="b">
        <f>IF($S22 &lt; $P$19, TRUE, FALSE)</f>
        <v>1</v>
      </c>
    </row>
    <row r="23" spans="1:20" x14ac:dyDescent="0.25">
      <c r="A23">
        <v>0.93868831446272161</v>
      </c>
      <c r="B23">
        <f t="shared" si="0"/>
        <v>1.5438553822815184</v>
      </c>
      <c r="C23">
        <f t="shared" si="1"/>
        <v>0.30877107645630369</v>
      </c>
      <c r="D23">
        <f t="shared" si="2"/>
        <v>0.35872619975653014</v>
      </c>
      <c r="J23" s="9" t="s">
        <v>10</v>
      </c>
      <c r="K23" s="11">
        <f>SKEW(_xll.RMNA('ARMA(1,1)'!$D$7:$D$506))</f>
        <v>-0.2200846646552389</v>
      </c>
      <c r="M23" s="16">
        <v>0</v>
      </c>
      <c r="N23" s="17">
        <f>_xll.TEST_SKEW('ARMA(1,1)'!$D$7:$D$506)</f>
        <v>2.2585605384955066E-2</v>
      </c>
      <c r="O23" s="16" t="b">
        <f>IF($N23 &gt; $P$19/2, FALSE, TRUE)</f>
        <v>1</v>
      </c>
    </row>
    <row r="24" spans="1:20" x14ac:dyDescent="0.25">
      <c r="A24">
        <v>0.96423230689413131</v>
      </c>
      <c r="B24">
        <f t="shared" si="0"/>
        <v>1.8020636862706116</v>
      </c>
      <c r="C24">
        <f t="shared" si="1"/>
        <v>0.36041273725412237</v>
      </c>
      <c r="D24">
        <f t="shared" si="2"/>
        <v>0.92528766587001998</v>
      </c>
      <c r="J24" s="9" t="s">
        <v>11</v>
      </c>
      <c r="K24" s="11">
        <f>KURT(_xll.RMNA('ARMA(1,1)'!$D$7:$D$506))</f>
        <v>-0.10063698282310796</v>
      </c>
      <c r="M24" s="16">
        <v>0</v>
      </c>
      <c r="N24" s="17">
        <f>_xll.TEST_XKURT('ARMA(1,1)'!$D$7:$D$506)</f>
        <v>0.30522709960151961</v>
      </c>
      <c r="O24" s="16" t="b">
        <f>IF($N24 &gt; $P$19/2, FALSE, TRUE)</f>
        <v>0</v>
      </c>
    </row>
    <row r="25" spans="1:20" x14ac:dyDescent="0.25">
      <c r="A25">
        <v>0.96337778862880341</v>
      </c>
      <c r="B25">
        <f t="shared" si="0"/>
        <v>1.7913046350725379</v>
      </c>
      <c r="C25">
        <f t="shared" si="1"/>
        <v>0.35826092701450762</v>
      </c>
      <c r="D25">
        <f t="shared" si="2"/>
        <v>1.422862523239234</v>
      </c>
      <c r="J25" s="9"/>
      <c r="K25" s="10"/>
    </row>
    <row r="26" spans="1:20" x14ac:dyDescent="0.25">
      <c r="A26">
        <v>0.7516708883938108</v>
      </c>
      <c r="B26">
        <f t="shared" si="0"/>
        <v>0.67975718089545212</v>
      </c>
      <c r="C26">
        <f t="shared" si="1"/>
        <v>0.13595143617909042</v>
      </c>
      <c r="D26">
        <f t="shared" si="2"/>
        <v>1.5966762890835344</v>
      </c>
      <c r="J26" s="9" t="s">
        <v>12</v>
      </c>
      <c r="K26" s="10">
        <f>MEDIAN(_xll.RMNA('ARMA(1,1)'!$D$7:$D$506))</f>
        <v>0.1211985404111052</v>
      </c>
    </row>
    <row r="27" spans="1:20" x14ac:dyDescent="0.25">
      <c r="A27">
        <v>0.49009674367503892</v>
      </c>
      <c r="B27">
        <f t="shared" si="0"/>
        <v>-2.4826332350964306E-2</v>
      </c>
      <c r="C27">
        <f t="shared" si="1"/>
        <v>-4.9652664701928615E-3</v>
      </c>
      <c r="D27">
        <f t="shared" si="2"/>
        <v>1.3947320573578161</v>
      </c>
      <c r="J27" s="9" t="s">
        <v>13</v>
      </c>
      <c r="K27" s="10">
        <f>MIN(_xll.RMNA('ARMA(1,1)'!$D$7:$D$506))</f>
        <v>-1.7359217427002243</v>
      </c>
    </row>
    <row r="28" spans="1:20" x14ac:dyDescent="0.25">
      <c r="A28">
        <v>8.3437604907376325E-2</v>
      </c>
      <c r="B28">
        <f t="shared" si="0"/>
        <v>-1.3823143236904707</v>
      </c>
      <c r="C28">
        <f t="shared" si="1"/>
        <v>-0.27646286473809417</v>
      </c>
      <c r="D28">
        <f t="shared" si="2"/>
        <v>0.8348540413249852</v>
      </c>
      <c r="J28" s="9" t="s">
        <v>14</v>
      </c>
      <c r="K28" s="10">
        <f>MAX(_xll.RMNA('ARMA(1,1)'!$D$7:$D$506))</f>
        <v>1.5966762890835344</v>
      </c>
    </row>
    <row r="29" spans="1:20" x14ac:dyDescent="0.25">
      <c r="A29">
        <v>2.1454512161626027E-2</v>
      </c>
      <c r="B29">
        <f t="shared" si="0"/>
        <v>-2.0245944529280866</v>
      </c>
      <c r="C29">
        <f t="shared" si="1"/>
        <v>-0.40491889058561736</v>
      </c>
      <c r="D29">
        <f t="shared" si="2"/>
        <v>1.4147764210086067E-2</v>
      </c>
      <c r="J29" s="9" t="s">
        <v>15</v>
      </c>
      <c r="K29" s="10">
        <f>QUARTILE(_xll.RMNA('ARMA(1,1)'!$D$7:$D$506),1)</f>
        <v>-0.37075692144701056</v>
      </c>
    </row>
    <row r="30" spans="1:20" x14ac:dyDescent="0.25">
      <c r="A30">
        <v>0.12103640858180487</v>
      </c>
      <c r="B30">
        <f t="shared" si="0"/>
        <v>-1.1698214811541361</v>
      </c>
      <c r="C30">
        <f t="shared" si="1"/>
        <v>-0.23396429623082723</v>
      </c>
      <c r="D30">
        <f t="shared" si="2"/>
        <v>-0.58707308638981404</v>
      </c>
      <c r="J30" s="9" t="s">
        <v>16</v>
      </c>
      <c r="K30" s="10">
        <f>QUARTILE(_xll.RMNA('ARMA(1,1)'!$D$7:$D$506),3)</f>
        <v>0.48428241133323641</v>
      </c>
    </row>
    <row r="31" spans="1:20" x14ac:dyDescent="0.25">
      <c r="A31">
        <v>0.3779107028412732</v>
      </c>
      <c r="B31">
        <f t="shared" si="0"/>
        <v>-0.31097266047291278</v>
      </c>
      <c r="C31">
        <f t="shared" si="1"/>
        <v>-6.2194532094582561E-2</v>
      </c>
      <c r="D31">
        <f t="shared" si="2"/>
        <v>-0.74242086781417838</v>
      </c>
    </row>
    <row r="32" spans="1:20" x14ac:dyDescent="0.25">
      <c r="A32">
        <v>0.55131687368388926</v>
      </c>
      <c r="B32">
        <f t="shared" si="0"/>
        <v>0.12898912664294099</v>
      </c>
      <c r="C32">
        <f t="shared" si="1"/>
        <v>2.5797825328588198E-2</v>
      </c>
      <c r="D32">
        <f t="shared" si="2"/>
        <v>-0.62411394780787888</v>
      </c>
    </row>
    <row r="33" spans="1:15" ht="15.75" thickBot="1" x14ac:dyDescent="0.3">
      <c r="A33">
        <v>0.8664815210425123</v>
      </c>
      <c r="B33">
        <f t="shared" si="0"/>
        <v>1.1099119792533259</v>
      </c>
      <c r="C33">
        <f t="shared" si="1"/>
        <v>0.22198239585066518</v>
      </c>
      <c r="D33">
        <f t="shared" si="2"/>
        <v>-0.25409071959990859</v>
      </c>
      <c r="I33" s="5" t="s">
        <v>26</v>
      </c>
    </row>
    <row r="34" spans="1:15" ht="15.75" thickBot="1" x14ac:dyDescent="0.3">
      <c r="A34">
        <v>0.91256447035126809</v>
      </c>
      <c r="B34">
        <f t="shared" si="0"/>
        <v>1.3567172813915709</v>
      </c>
      <c r="C34">
        <f t="shared" si="1"/>
        <v>0.27134345627831419</v>
      </c>
      <c r="D34">
        <f t="shared" si="2"/>
        <v>0.26785503686398598</v>
      </c>
      <c r="I34" s="18" t="s">
        <v>27</v>
      </c>
      <c r="J34" s="18" t="s">
        <v>28</v>
      </c>
      <c r="K34" s="18" t="s">
        <v>29</v>
      </c>
      <c r="L34" s="18" t="s">
        <v>30</v>
      </c>
      <c r="M34" s="18" t="s">
        <v>31</v>
      </c>
      <c r="N34" s="18" t="s">
        <v>29</v>
      </c>
      <c r="O34" s="18" t="s">
        <v>30</v>
      </c>
    </row>
    <row r="35" spans="1:15" x14ac:dyDescent="0.25">
      <c r="A35">
        <v>0.8070009460737938</v>
      </c>
      <c r="B35">
        <f t="shared" si="0"/>
        <v>0.86689761968703483</v>
      </c>
      <c r="C35">
        <f t="shared" si="1"/>
        <v>0.17337952393740697</v>
      </c>
      <c r="D35">
        <f t="shared" si="2"/>
        <v>0.63187266407907861</v>
      </c>
      <c r="I35" s="12">
        <v>1</v>
      </c>
      <c r="J35" s="19">
        <f>_xll.ACF('ARMA(1,1)'!$D$7:$D$506,1,$I35)</f>
        <v>0.89498808788723727</v>
      </c>
      <c r="K35" s="19">
        <f>_xll.ACFCI('ARMA(1,1)'!$D$7:$D$506,1,$I35,0.05,1)</f>
        <v>8.7652254057658141E-2</v>
      </c>
      <c r="L35" s="19">
        <f>_xll.ACFCI('ARMA(1,1)'!$D$7:$D$506,1,$I35,0.05,0)</f>
        <v>-8.7652254057658141E-2</v>
      </c>
      <c r="M35" s="19">
        <f>_xll.PACF('ARMA(1,1)'!$D$7:$D$506,1,$I35)</f>
        <v>0.89708673338893219</v>
      </c>
      <c r="N35" s="19">
        <f>_xll.PACFCI('ARMA(1,1)'!$D$7:$D$506,1,$I35,0.05,1)</f>
        <v>8.7652254057658141E-2</v>
      </c>
      <c r="O35" s="19">
        <f>_xll.PACFCI('ARMA(1,1)'!$D$7:$D$506,1,$I35,0.05,0)</f>
        <v>-8.7652254057658141E-2</v>
      </c>
    </row>
    <row r="36" spans="1:15" x14ac:dyDescent="0.25">
      <c r="A36">
        <v>0.50370799890133366</v>
      </c>
      <c r="B36">
        <f t="shared" si="0"/>
        <v>9.2947087174580396E-3</v>
      </c>
      <c r="C36">
        <f t="shared" si="1"/>
        <v>1.8589417434916079E-3</v>
      </c>
      <c r="D36">
        <f t="shared" si="2"/>
        <v>0.66339864455042086</v>
      </c>
      <c r="I36" s="12">
        <v>2</v>
      </c>
      <c r="J36" s="19">
        <f>_xll.ACF('ARMA(1,1)'!$D$7:$D$506,1,$I36)</f>
        <v>0.70287660317975165</v>
      </c>
      <c r="K36" s="19">
        <f>_xll.ACFCI('ARMA(1,1)'!$D$7:$D$506,1,$I36,0.05,1)</f>
        <v>8.7652254057658141E-2</v>
      </c>
      <c r="L36" s="19">
        <f>_xll.ACFCI('ARMA(1,1)'!$D$7:$D$506,1,$I36,0.05,0)</f>
        <v>-8.7652254057658141E-2</v>
      </c>
      <c r="M36" s="19">
        <f>_xll.PACF('ARMA(1,1)'!$D$7:$D$506,1,$I36)</f>
        <v>-0.49515877415497767</v>
      </c>
      <c r="N36" s="19">
        <f>_xll.PACFCI('ARMA(1,1)'!$D$7:$D$506,1,$I36,0.05,1)</f>
        <v>8.7652254057658141E-2</v>
      </c>
      <c r="O36" s="19">
        <f>_xll.PACFCI('ARMA(1,1)'!$D$7:$D$506,1,$I36,0.05,0)</f>
        <v>-8.7652254057658141E-2</v>
      </c>
    </row>
    <row r="37" spans="1:15" x14ac:dyDescent="0.25">
      <c r="A37">
        <v>0.33918271431623281</v>
      </c>
      <c r="B37">
        <f t="shared" si="0"/>
        <v>-0.41469467827578793</v>
      </c>
      <c r="C37">
        <f t="shared" si="1"/>
        <v>-8.2938935655157586E-2</v>
      </c>
      <c r="D37">
        <f t="shared" si="2"/>
        <v>0.44945302755432154</v>
      </c>
      <c r="I37" s="12">
        <v>3</v>
      </c>
      <c r="J37" s="19">
        <f>_xll.ACF('ARMA(1,1)'!$D$7:$D$506,1,$I37)</f>
        <v>0.53830200463423994</v>
      </c>
      <c r="K37" s="19">
        <f>_xll.ACFCI('ARMA(1,1)'!$D$7:$D$506,1,$I37,0.05,1)</f>
        <v>0.14138956188537277</v>
      </c>
      <c r="L37" s="19">
        <f>_xll.ACFCI('ARMA(1,1)'!$D$7:$D$506,1,$I37,0.05,0)</f>
        <v>-0.14138956188537277</v>
      </c>
      <c r="M37" s="19">
        <f>_xll.PACF('ARMA(1,1)'!$D$7:$D$506,1,$I37)</f>
        <v>0.26658707306188895</v>
      </c>
      <c r="N37" s="19">
        <f>_xll.PACFCI('ARMA(1,1)'!$D$7:$D$506,1,$I37,0.05,1)</f>
        <v>8.7652254057658141E-2</v>
      </c>
      <c r="O37" s="19">
        <f>_xll.PACFCI('ARMA(1,1)'!$D$7:$D$506,1,$I37,0.05,0)</f>
        <v>-8.7652254057658141E-2</v>
      </c>
    </row>
    <row r="38" spans="1:15" x14ac:dyDescent="0.25">
      <c r="A38">
        <v>0.35819574571977902</v>
      </c>
      <c r="B38">
        <f t="shared" si="0"/>
        <v>-0.36328567726577593</v>
      </c>
      <c r="C38">
        <f t="shared" si="1"/>
        <v>-7.2657135453155192E-2</v>
      </c>
      <c r="D38">
        <f t="shared" si="2"/>
        <v>0.21226024450066017</v>
      </c>
      <c r="I38" s="12">
        <v>4</v>
      </c>
      <c r="J38" s="19">
        <f>_xll.ACF('ARMA(1,1)'!$D$7:$D$506,1,$I38)</f>
        <v>0.40648013011285122</v>
      </c>
      <c r="K38" s="19">
        <f>_xll.ACFCI('ARMA(1,1)'!$D$7:$D$506,1,$I38,0.05,1)</f>
        <v>0.1660791275973717</v>
      </c>
      <c r="L38" s="19">
        <f>_xll.ACFCI('ARMA(1,1)'!$D$7:$D$506,1,$I38,0.05,0)</f>
        <v>-0.1660791275973717</v>
      </c>
      <c r="M38" s="19">
        <f>_xll.PACF('ARMA(1,1)'!$D$7:$D$506,1,$I38)</f>
        <v>-0.18689560607082839</v>
      </c>
      <c r="N38" s="19">
        <f>_xll.PACFCI('ARMA(1,1)'!$D$7:$D$506,1,$I38,0.05,1)</f>
        <v>8.7652254057658141E-2</v>
      </c>
      <c r="O38" s="19">
        <f>_xll.PACFCI('ARMA(1,1)'!$D$7:$D$506,1,$I38,0.05,0)</f>
        <v>-8.7652254057658141E-2</v>
      </c>
    </row>
    <row r="39" spans="1:15" x14ac:dyDescent="0.25">
      <c r="A39">
        <v>0.31803338724936675</v>
      </c>
      <c r="B39">
        <f t="shared" si="0"/>
        <v>-0.47320521925838294</v>
      </c>
      <c r="C39">
        <f t="shared" si="1"/>
        <v>-9.4641043851676598E-2</v>
      </c>
      <c r="D39">
        <f t="shared" si="2"/>
        <v>9.775729841011882E-3</v>
      </c>
      <c r="I39" s="12">
        <v>5</v>
      </c>
      <c r="J39" s="19">
        <f>_xll.ACF('ARMA(1,1)'!$D$7:$D$506,1,$I39)</f>
        <v>0.31868155327800324</v>
      </c>
      <c r="K39" s="19">
        <f>_xll.ACFCI('ARMA(1,1)'!$D$7:$D$506,1,$I39,0.05,1)</f>
        <v>0.17898273684377594</v>
      </c>
      <c r="L39" s="19">
        <f>_xll.ACFCI('ARMA(1,1)'!$D$7:$D$506,1,$I39,0.05,0)</f>
        <v>-0.17898273684377594</v>
      </c>
      <c r="M39" s="19">
        <f>_xll.PACF('ARMA(1,1)'!$D$7:$D$506,1,$I39)</f>
        <v>0.23379600639252376</v>
      </c>
      <c r="N39" s="19">
        <f>_xll.PACFCI('ARMA(1,1)'!$D$7:$D$506,1,$I39,0.05,1)</f>
        <v>8.7652254057658141E-2</v>
      </c>
      <c r="O39" s="19">
        <f>_xll.PACFCI('ARMA(1,1)'!$D$7:$D$506,1,$I39,0.05,0)</f>
        <v>-8.7652254057658141E-2</v>
      </c>
    </row>
    <row r="40" spans="1:15" x14ac:dyDescent="0.25">
      <c r="A40">
        <v>0.10806604205450605</v>
      </c>
      <c r="B40">
        <f t="shared" si="0"/>
        <v>-1.2368787934277499</v>
      </c>
      <c r="C40">
        <f t="shared" si="1"/>
        <v>-0.24737575868554998</v>
      </c>
      <c r="D40">
        <f t="shared" si="2"/>
        <v>-0.32473211427924942</v>
      </c>
      <c r="I40" s="12">
        <v>6</v>
      </c>
      <c r="J40" s="19">
        <f>_xll.ACF('ARMA(1,1)'!$D$7:$D$506,1,$I40)</f>
        <v>0.26650618930781561</v>
      </c>
      <c r="K40" s="19">
        <f>_xll.ACFCI('ARMA(1,1)'!$D$7:$D$506,1,$I40,0.05,1)</f>
        <v>0.18593992864996362</v>
      </c>
      <c r="L40" s="19">
        <f>_xll.ACFCI('ARMA(1,1)'!$D$7:$D$506,1,$I40,0.05,0)</f>
        <v>-0.18593992864996362</v>
      </c>
      <c r="M40" s="19">
        <f>_xll.PACF('ARMA(1,1)'!$D$7:$D$506,1,$I40)</f>
        <v>-0.12366912806037161</v>
      </c>
      <c r="N40" s="19">
        <f>_xll.PACFCI('ARMA(1,1)'!$D$7:$D$506,1,$I40,0.05,1)</f>
        <v>8.7652254057658141E-2</v>
      </c>
      <c r="O40" s="19">
        <f>_xll.PACFCI('ARMA(1,1)'!$D$7:$D$506,1,$I40,0.05,0)</f>
        <v>-8.7652254057658141E-2</v>
      </c>
    </row>
    <row r="41" spans="1:15" x14ac:dyDescent="0.25">
      <c r="A41">
        <v>6.8697164830469684E-2</v>
      </c>
      <c r="B41">
        <f t="shared" si="0"/>
        <v>-1.4855645801273081</v>
      </c>
      <c r="C41">
        <f t="shared" si="1"/>
        <v>-0.29711291602546164</v>
      </c>
      <c r="D41">
        <f t="shared" si="2"/>
        <v>-0.77953679026585609</v>
      </c>
      <c r="I41" s="12">
        <v>7</v>
      </c>
      <c r="J41" s="19">
        <f>_xll.ACF('ARMA(1,1)'!$D$7:$D$506,1,$I41)</f>
        <v>0.24881503243072228</v>
      </c>
      <c r="K41" s="19">
        <f>_xll.ACFCI('ARMA(1,1)'!$D$7:$D$506,1,$I41,0.05,1)</f>
        <v>0.19008992484418105</v>
      </c>
      <c r="L41" s="19">
        <f>_xll.ACFCI('ARMA(1,1)'!$D$7:$D$506,1,$I41,0.05,0)</f>
        <v>-0.19008992484418105</v>
      </c>
      <c r="M41" s="19">
        <f>_xll.PACF('ARMA(1,1)'!$D$7:$D$506,1,$I41)</f>
        <v>0.25315081445532039</v>
      </c>
      <c r="N41" s="19">
        <f>_xll.PACFCI('ARMA(1,1)'!$D$7:$D$506,1,$I41,0.05,1)</f>
        <v>8.7652254057658141E-2</v>
      </c>
      <c r="O41" s="19">
        <f>_xll.PACFCI('ARMA(1,1)'!$D$7:$D$506,1,$I41,0.05,0)</f>
        <v>-8.7652254057658141E-2</v>
      </c>
    </row>
    <row r="42" spans="1:15" x14ac:dyDescent="0.25">
      <c r="A42">
        <v>0.67671742912076172</v>
      </c>
      <c r="B42">
        <f t="shared" si="0"/>
        <v>0.45853915073237944</v>
      </c>
      <c r="C42">
        <f t="shared" si="1"/>
        <v>9.1707830146475891E-2</v>
      </c>
      <c r="D42">
        <f t="shared" si="2"/>
        <v>-0.79932322648912457</v>
      </c>
      <c r="I42" s="12">
        <v>8</v>
      </c>
      <c r="J42" s="19">
        <f>_xll.ACF('ARMA(1,1)'!$D$7:$D$506,1,$I42)</f>
        <v>0.26539397466407888</v>
      </c>
      <c r="K42" s="19">
        <f>_xll.ACFCI('ARMA(1,1)'!$D$7:$D$506,1,$I42,0.05,1)</f>
        <v>0.19293922984488562</v>
      </c>
      <c r="L42" s="19">
        <f>_xll.ACFCI('ARMA(1,1)'!$D$7:$D$506,1,$I42,0.05,0)</f>
        <v>-0.19293922984488562</v>
      </c>
      <c r="M42" s="19">
        <f>_xll.PACF('ARMA(1,1)'!$D$7:$D$506,1,$I42)</f>
        <v>-4.0463807004294819E-2</v>
      </c>
      <c r="N42" s="19">
        <f>_xll.PACFCI('ARMA(1,1)'!$D$7:$D$506,1,$I42,0.05,1)</f>
        <v>8.7652254057658141E-2</v>
      </c>
      <c r="O42" s="19">
        <f>_xll.PACFCI('ARMA(1,1)'!$D$7:$D$506,1,$I42,0.05,0)</f>
        <v>-8.7652254057658141E-2</v>
      </c>
    </row>
    <row r="43" spans="1:15" x14ac:dyDescent="0.25">
      <c r="A43">
        <v>0.43714712973418379</v>
      </c>
      <c r="B43">
        <f t="shared" si="0"/>
        <v>-0.1582062747769607</v>
      </c>
      <c r="C43">
        <f t="shared" si="1"/>
        <v>-3.1641254955392141E-2</v>
      </c>
      <c r="D43">
        <f t="shared" si="2"/>
        <v>-0.58856278901486359</v>
      </c>
      <c r="I43" s="12">
        <v>9</v>
      </c>
      <c r="J43" s="19">
        <f>_xll.ACF('ARMA(1,1)'!$D$7:$D$506,1,$I43)</f>
        <v>0.29163833016429735</v>
      </c>
      <c r="K43" s="19">
        <f>_xll.ACFCI('ARMA(1,1)'!$D$7:$D$506,1,$I43,0.05,1)</f>
        <v>0.19538891648703538</v>
      </c>
      <c r="L43" s="19">
        <f>_xll.ACFCI('ARMA(1,1)'!$D$7:$D$506,1,$I43,0.05,0)</f>
        <v>-0.19538891648703538</v>
      </c>
      <c r="M43" s="19">
        <f>_xll.PACF('ARMA(1,1)'!$D$7:$D$506,1,$I43)</f>
        <v>0.11604294128825475</v>
      </c>
      <c r="N43" s="19">
        <f>_xll.PACFCI('ARMA(1,1)'!$D$7:$D$506,1,$I43,0.05,1)</f>
        <v>8.7652254057658141E-2</v>
      </c>
      <c r="O43" s="19">
        <f>_xll.PACFCI('ARMA(1,1)'!$D$7:$D$506,1,$I43,0.05,0)</f>
        <v>-8.7652254057658141E-2</v>
      </c>
    </row>
    <row r="44" spans="1:15" x14ac:dyDescent="0.25">
      <c r="A44">
        <v>0.73970763267921991</v>
      </c>
      <c r="B44">
        <f t="shared" si="0"/>
        <v>0.64244431424726611</v>
      </c>
      <c r="C44">
        <f t="shared" si="1"/>
        <v>0.12848886284945324</v>
      </c>
      <c r="D44">
        <f t="shared" si="2"/>
        <v>-0.37083849782229061</v>
      </c>
      <c r="I44" s="12">
        <v>10</v>
      </c>
      <c r="J44" s="19">
        <f>_xll.ACF('ARMA(1,1)'!$D$7:$D$506,1,$I44)</f>
        <v>0.30593268293831383</v>
      </c>
      <c r="K44" s="19">
        <f>_xll.ACFCI('ARMA(1,1)'!$D$7:$D$506,1,$I44,0.05,1)</f>
        <v>0.19813910603695939</v>
      </c>
      <c r="L44" s="19">
        <f>_xll.ACFCI('ARMA(1,1)'!$D$7:$D$506,1,$I44,0.05,0)</f>
        <v>-0.19813910603695939</v>
      </c>
      <c r="M44" s="19">
        <f>_xll.PACF('ARMA(1,1)'!$D$7:$D$506,1,$I44)</f>
        <v>-8.0548043108916056E-2</v>
      </c>
      <c r="N44" s="19">
        <f>_xll.PACFCI('ARMA(1,1)'!$D$7:$D$506,1,$I44,0.05,1)</f>
        <v>8.7652254057658141E-2</v>
      </c>
      <c r="O44" s="19">
        <f>_xll.PACFCI('ARMA(1,1)'!$D$7:$D$506,1,$I44,0.05,0)</f>
        <v>-8.7652254057658141E-2</v>
      </c>
    </row>
    <row r="45" spans="1:15" x14ac:dyDescent="0.25">
      <c r="A45">
        <v>0.56822412793359167</v>
      </c>
      <c r="B45">
        <f t="shared" si="0"/>
        <v>0.17185472119684617</v>
      </c>
      <c r="C45">
        <f t="shared" si="1"/>
        <v>3.4370944239369233E-2</v>
      </c>
      <c r="D45">
        <f t="shared" si="2"/>
        <v>-0.14665987745395531</v>
      </c>
      <c r="I45" s="12">
        <v>11</v>
      </c>
      <c r="J45" s="19">
        <f>_xll.ACF('ARMA(1,1)'!$D$7:$D$506,1,$I45)</f>
        <v>0.30002423654099736</v>
      </c>
      <c r="K45" s="19">
        <f>_xll.ACFCI('ARMA(1,1)'!$D$7:$D$506,1,$I45,0.05,1)</f>
        <v>0.20141006537131628</v>
      </c>
      <c r="L45" s="19">
        <f>_xll.ACFCI('ARMA(1,1)'!$D$7:$D$506,1,$I45,0.05,0)</f>
        <v>-0.20141006537131628</v>
      </c>
      <c r="M45" s="19">
        <f>_xll.PACF('ARMA(1,1)'!$D$7:$D$506,1,$I45)</f>
        <v>5.6254258963182188E-2</v>
      </c>
      <c r="N45" s="19">
        <f>_xll.PACFCI('ARMA(1,1)'!$D$7:$D$506,1,$I45,0.05,1)</f>
        <v>8.7652254057658141E-2</v>
      </c>
      <c r="O45" s="19">
        <f>_xll.PACFCI('ARMA(1,1)'!$D$7:$D$506,1,$I45,0.05,0)</f>
        <v>-8.7652254057658141E-2</v>
      </c>
    </row>
    <row r="46" spans="1:15" x14ac:dyDescent="0.25">
      <c r="A46">
        <v>0.91091647083956417</v>
      </c>
      <c r="B46">
        <f t="shared" si="0"/>
        <v>1.3464201432326091</v>
      </c>
      <c r="C46">
        <f t="shared" si="1"/>
        <v>0.26928402864652184</v>
      </c>
      <c r="D46">
        <f t="shared" si="2"/>
        <v>0.18288997649878991</v>
      </c>
      <c r="I46" s="12">
        <v>12</v>
      </c>
      <c r="J46" s="19">
        <f>_xll.ACF('ARMA(1,1)'!$D$7:$D$506,1,$I46)</f>
        <v>0.27786107559301076</v>
      </c>
      <c r="K46" s="19">
        <f>_xll.ACFCI('ARMA(1,1)'!$D$7:$D$506,1,$I46,0.05,1)</f>
        <v>0.20494920544545675</v>
      </c>
      <c r="L46" s="19">
        <f>_xll.ACFCI('ARMA(1,1)'!$D$7:$D$506,1,$I46,0.05,0)</f>
        <v>-0.20494920544545675</v>
      </c>
      <c r="M46" s="19">
        <f>_xll.PACF('ARMA(1,1)'!$D$7:$D$506,1,$I46)</f>
        <v>-3.2298497281798025E-2</v>
      </c>
      <c r="N46" s="19">
        <f>_xll.PACFCI('ARMA(1,1)'!$D$7:$D$506,1,$I46,0.05,1)</f>
        <v>8.7652254057658141E-2</v>
      </c>
      <c r="O46" s="19">
        <f>_xll.PACFCI('ARMA(1,1)'!$D$7:$D$506,1,$I46,0.05,0)</f>
        <v>-8.7652254057658141E-2</v>
      </c>
    </row>
    <row r="47" spans="1:15" x14ac:dyDescent="0.25">
      <c r="A47">
        <v>0.7882625812555315</v>
      </c>
      <c r="B47">
        <f t="shared" si="0"/>
        <v>0.80040732656730662</v>
      </c>
      <c r="C47">
        <f t="shared" si="1"/>
        <v>0.16008146531346135</v>
      </c>
      <c r="D47">
        <f t="shared" si="2"/>
        <v>0.54874907229436298</v>
      </c>
      <c r="I47" s="12">
        <v>13</v>
      </c>
      <c r="J47" s="19">
        <f>_xll.ACF('ARMA(1,1)'!$D$7:$D$506,1,$I47)</f>
        <v>0.24578166731512438</v>
      </c>
      <c r="K47" s="19">
        <f>_xll.ACFCI('ARMA(1,1)'!$D$7:$D$506,1,$I47,0.05,1)</f>
        <v>0.2082962444357028</v>
      </c>
      <c r="L47" s="19">
        <f>_xll.ACFCI('ARMA(1,1)'!$D$7:$D$506,1,$I47,0.05,0)</f>
        <v>-0.2082962444357028</v>
      </c>
      <c r="M47" s="19">
        <f>_xll.PACF('ARMA(1,1)'!$D$7:$D$506,1,$I47)</f>
        <v>1.2969308390690906E-2</v>
      </c>
      <c r="N47" s="19">
        <f>_xll.PACFCI('ARMA(1,1)'!$D$7:$D$506,1,$I47,0.05,1)</f>
        <v>8.7652254057658141E-2</v>
      </c>
      <c r="O47" s="19">
        <f>_xll.PACFCI('ARMA(1,1)'!$D$7:$D$506,1,$I47,0.05,0)</f>
        <v>-8.7652254057658141E-2</v>
      </c>
    </row>
    <row r="48" spans="1:15" x14ac:dyDescent="0.25">
      <c r="A48">
        <v>0.7695242164372692</v>
      </c>
      <c r="B48">
        <f t="shared" si="0"/>
        <v>0.73728086346415977</v>
      </c>
      <c r="C48">
        <f t="shared" si="1"/>
        <v>0.14745617269283195</v>
      </c>
      <c r="D48">
        <f t="shared" si="2"/>
        <v>0.73052874931043754</v>
      </c>
      <c r="I48" s="12">
        <v>14</v>
      </c>
      <c r="J48" s="19">
        <f>_xll.ACF('ARMA(1,1)'!$D$7:$D$506,1,$I48)</f>
        <v>0.20930173279641587</v>
      </c>
      <c r="K48" s="19">
        <f>_xll.ACFCI('ARMA(1,1)'!$D$7:$D$506,1,$I48,0.05,1)</f>
        <v>0.21112477843488742</v>
      </c>
      <c r="L48" s="19">
        <f>_xll.ACFCI('ARMA(1,1)'!$D$7:$D$506,1,$I48,0.05,0)</f>
        <v>-0.21112477843488742</v>
      </c>
      <c r="M48" s="19">
        <f>_xll.PACF('ARMA(1,1)'!$D$7:$D$506,1,$I48)</f>
        <v>-2.4142842727491291E-2</v>
      </c>
      <c r="N48" s="19">
        <f>_xll.PACFCI('ARMA(1,1)'!$D$7:$D$506,1,$I48,0.05,1)</f>
        <v>8.7652254057658141E-2</v>
      </c>
      <c r="O48" s="19">
        <f>_xll.PACFCI('ARMA(1,1)'!$D$7:$D$506,1,$I48,0.05,0)</f>
        <v>-8.7652254057658141E-2</v>
      </c>
    </row>
    <row r="49" spans="1:15" x14ac:dyDescent="0.25">
      <c r="A49">
        <v>0.49696340830713825</v>
      </c>
      <c r="B49">
        <f t="shared" si="0"/>
        <v>-7.6116800957046144E-3</v>
      </c>
      <c r="C49">
        <f t="shared" si="1"/>
        <v>-1.522336019140923E-3</v>
      </c>
      <c r="D49">
        <f t="shared" si="2"/>
        <v>0.71561121885275791</v>
      </c>
      <c r="I49" s="12">
        <v>15</v>
      </c>
      <c r="J49" s="19">
        <f>_xll.ACF('ARMA(1,1)'!$D$7:$D$506,1,$I49)</f>
        <v>0.17190164351154408</v>
      </c>
      <c r="K49" s="19">
        <f>_xll.ACFCI('ARMA(1,1)'!$D$7:$D$506,1,$I49,0.05,1)</f>
        <v>0.21331174626941091</v>
      </c>
      <c r="L49" s="19">
        <f>_xll.ACFCI('ARMA(1,1)'!$D$7:$D$506,1,$I49,0.05,0)</f>
        <v>-0.21331174626941091</v>
      </c>
      <c r="M49" s="19">
        <f>_xll.PACF('ARMA(1,1)'!$D$7:$D$506,1,$I49)</f>
        <v>-1.2945399318285894E-2</v>
      </c>
      <c r="N49" s="19">
        <f>_xll.PACFCI('ARMA(1,1)'!$D$7:$D$506,1,$I49,0.05,1)</f>
        <v>8.7652254057658141E-2</v>
      </c>
      <c r="O49" s="19">
        <f>_xll.PACFCI('ARMA(1,1)'!$D$7:$D$506,1,$I49,0.05,0)</f>
        <v>-8.7652254057658141E-2</v>
      </c>
    </row>
    <row r="50" spans="1:15" x14ac:dyDescent="0.25">
      <c r="A50">
        <v>0.26725058748130742</v>
      </c>
      <c r="B50">
        <f t="shared" si="0"/>
        <v>-0.62114963350357755</v>
      </c>
      <c r="C50">
        <f t="shared" si="1"/>
        <v>-0.12422992670071552</v>
      </c>
      <c r="D50">
        <f t="shared" si="2"/>
        <v>0.44688894596426393</v>
      </c>
      <c r="I50" s="12">
        <v>16</v>
      </c>
      <c r="J50" s="19">
        <f>_xll.ACF('ARMA(1,1)'!$D$7:$D$506,1,$I50)</f>
        <v>0.13354513600920701</v>
      </c>
      <c r="K50" s="19">
        <f>_xll.ACFCI('ARMA(1,1)'!$D$7:$D$506,1,$I50,0.05,1)</f>
        <v>0.21488377219277185</v>
      </c>
      <c r="L50" s="19">
        <f>_xll.ACFCI('ARMA(1,1)'!$D$7:$D$506,1,$I50,0.05,0)</f>
        <v>-0.21488377219277185</v>
      </c>
      <c r="M50" s="19">
        <f>_xll.PACF('ARMA(1,1)'!$D$7:$D$506,1,$I50)</f>
        <v>-4.415768340650119E-2</v>
      </c>
      <c r="N50" s="19">
        <f>_xll.PACFCI('ARMA(1,1)'!$D$7:$D$506,1,$I50,0.05,1)</f>
        <v>8.7652254057658141E-2</v>
      </c>
      <c r="O50" s="19">
        <f>_xll.PACFCI('ARMA(1,1)'!$D$7:$D$506,1,$I50,0.05,0)</f>
        <v>-8.7652254057658141E-2</v>
      </c>
    </row>
    <row r="51" spans="1:15" x14ac:dyDescent="0.25">
      <c r="A51">
        <v>0.69963682973723562</v>
      </c>
      <c r="B51">
        <f t="shared" si="0"/>
        <v>0.52335628315589688</v>
      </c>
      <c r="C51">
        <f t="shared" si="1"/>
        <v>0.10467125663117938</v>
      </c>
      <c r="D51">
        <f t="shared" si="2"/>
        <v>0.35037547937194657</v>
      </c>
      <c r="I51" s="12">
        <v>17</v>
      </c>
      <c r="J51" s="19">
        <f>_xll.ACF('ARMA(1,1)'!$D$7:$D$506,1,$I51)</f>
        <v>0.10089374783402942</v>
      </c>
      <c r="K51" s="19">
        <f>_xll.ACFCI('ARMA(1,1)'!$D$7:$D$506,1,$I51,0.05,1)</f>
        <v>0.21593771943332918</v>
      </c>
      <c r="L51" s="19">
        <f>_xll.ACFCI('ARMA(1,1)'!$D$7:$D$506,1,$I51,0.05,0)</f>
        <v>-0.21593771943332918</v>
      </c>
      <c r="M51" s="19">
        <f>_xll.PACF('ARMA(1,1)'!$D$7:$D$506,1,$I51)</f>
        <v>1.4009265161141997E-2</v>
      </c>
      <c r="N51" s="19">
        <f>_xll.PACFCI('ARMA(1,1)'!$D$7:$D$506,1,$I51,0.05,1)</f>
        <v>8.7652254057658141E-2</v>
      </c>
      <c r="O51" s="19">
        <f>_xll.PACFCI('ARMA(1,1)'!$D$7:$D$506,1,$I51,0.05,0)</f>
        <v>-8.7652254057658141E-2</v>
      </c>
    </row>
    <row r="52" spans="1:15" x14ac:dyDescent="0.25">
      <c r="A52">
        <v>0.86941129795220806</v>
      </c>
      <c r="B52">
        <f t="shared" si="0"/>
        <v>1.1236126102757169</v>
      </c>
      <c r="C52">
        <f t="shared" si="1"/>
        <v>0.2247225220551434</v>
      </c>
      <c r="D52">
        <f t="shared" si="2"/>
        <v>0.59922703652076215</v>
      </c>
      <c r="I52" s="12">
        <v>18</v>
      </c>
      <c r="J52" s="19">
        <f>_xll.ACF('ARMA(1,1)'!$D$7:$D$506,1,$I52)</f>
        <v>7.4273082650237326E-2</v>
      </c>
      <c r="K52" s="19">
        <f>_xll.ACFCI('ARMA(1,1)'!$D$7:$D$506,1,$I52,0.05,1)</f>
        <v>0.21657132229765036</v>
      </c>
      <c r="L52" s="19">
        <f>_xll.ACFCI('ARMA(1,1)'!$D$7:$D$506,1,$I52,0.05,0)</f>
        <v>-0.21657132229765036</v>
      </c>
      <c r="M52" s="19">
        <f>_xll.PACF('ARMA(1,1)'!$D$7:$D$506,1,$I52)</f>
        <v>-6.8515431547905833E-2</v>
      </c>
      <c r="N52" s="19">
        <f>_xll.PACFCI('ARMA(1,1)'!$D$7:$D$506,1,$I52,0.05,1)</f>
        <v>8.7652254057658141E-2</v>
      </c>
      <c r="O52" s="19">
        <f>_xll.PACFCI('ARMA(1,1)'!$D$7:$D$506,1,$I52,0.05,0)</f>
        <v>-8.7652254057658141E-2</v>
      </c>
    </row>
    <row r="53" spans="1:15" x14ac:dyDescent="0.25">
      <c r="A53">
        <v>0.36918240913113803</v>
      </c>
      <c r="B53">
        <f t="shared" si="0"/>
        <v>-0.33401953416630731</v>
      </c>
      <c r="C53">
        <f t="shared" si="1"/>
        <v>-6.680390683326147E-2</v>
      </c>
      <c r="D53">
        <f t="shared" si="2"/>
        <v>0.61482799223297735</v>
      </c>
      <c r="I53" s="12">
        <v>19</v>
      </c>
      <c r="J53" s="19">
        <f>_xll.ACF('ARMA(1,1)'!$D$7:$D$506,1,$I53)</f>
        <v>5.1430820928098066E-2</v>
      </c>
      <c r="K53" s="19">
        <f>_xll.ACFCI('ARMA(1,1)'!$D$7:$D$506,1,$I53,0.05,1)</f>
        <v>0.21693214354950396</v>
      </c>
      <c r="L53" s="19">
        <f>_xll.ACFCI('ARMA(1,1)'!$D$7:$D$506,1,$I53,0.05,0)</f>
        <v>-0.21693214354950396</v>
      </c>
      <c r="M53" s="19">
        <f>_xll.PACF('ARMA(1,1)'!$D$7:$D$506,1,$I53)</f>
        <v>1.6388708210557667E-2</v>
      </c>
      <c r="N53" s="19">
        <f>_xll.PACFCI('ARMA(1,1)'!$D$7:$D$506,1,$I53,0.05,1)</f>
        <v>8.7652254057658141E-2</v>
      </c>
      <c r="O53" s="19">
        <f>_xll.PACFCI('ARMA(1,1)'!$D$7:$D$506,1,$I53,0.05,0)</f>
        <v>-8.7652254057658141E-2</v>
      </c>
    </row>
    <row r="54" spans="1:15" x14ac:dyDescent="0.25">
      <c r="A54">
        <v>0.11358989226966155</v>
      </c>
      <c r="B54">
        <f t="shared" si="0"/>
        <v>-1.2076555443189008</v>
      </c>
      <c r="C54">
        <f t="shared" si="1"/>
        <v>-0.24153110886378015</v>
      </c>
      <c r="D54">
        <f t="shared" si="2"/>
        <v>0.19020776877266643</v>
      </c>
      <c r="I54" s="12">
        <v>20</v>
      </c>
      <c r="J54" s="19">
        <f>_xll.ACF('ARMA(1,1)'!$D$7:$D$506,1,$I54)</f>
        <v>3.6312099616802304E-2</v>
      </c>
      <c r="K54" s="19">
        <f>_xll.ACFCI('ARMA(1,1)'!$D$7:$D$506,1,$I54,0.05,1)</f>
        <v>0.21712742893069087</v>
      </c>
      <c r="L54" s="19">
        <f>_xll.ACFCI('ARMA(1,1)'!$D$7:$D$506,1,$I54,0.05,0)</f>
        <v>-0.21712742893069087</v>
      </c>
      <c r="M54" s="19">
        <f>_xll.PACF('ARMA(1,1)'!$D$7:$D$506,1,$I54)</f>
        <v>-2.4176385992513372E-2</v>
      </c>
      <c r="N54" s="19">
        <f>_xll.PACFCI('ARMA(1,1)'!$D$7:$D$506,1,$I54,0.05,1)</f>
        <v>8.7652254057658141E-2</v>
      </c>
      <c r="O54" s="19">
        <f>_xll.PACFCI('ARMA(1,1)'!$D$7:$D$506,1,$I54,0.05,0)</f>
        <v>-8.7652254057658141E-2</v>
      </c>
    </row>
    <row r="55" spans="1:15" x14ac:dyDescent="0.25">
      <c r="A55">
        <v>0.83596301156651509</v>
      </c>
      <c r="B55">
        <f t="shared" si="0"/>
        <v>0.97800070203559941</v>
      </c>
      <c r="C55">
        <f t="shared" si="1"/>
        <v>0.1956001404071199</v>
      </c>
      <c r="D55">
        <f t="shared" si="2"/>
        <v>0.13038835744785088</v>
      </c>
      <c r="I55" s="12">
        <v>21</v>
      </c>
      <c r="J55" s="19">
        <f>_xll.ACF('ARMA(1,1)'!$D$7:$D$506,1,$I55)</f>
        <v>3.3282340531752226E-2</v>
      </c>
      <c r="K55" s="19">
        <f>_xll.ACFCI('ARMA(1,1)'!$D$7:$D$506,1,$I55,0.05,1)</f>
        <v>0.21722100500599117</v>
      </c>
      <c r="L55" s="19">
        <f>_xll.ACFCI('ARMA(1,1)'!$D$7:$D$506,1,$I55,0.05,0)</f>
        <v>-0.21722100500599117</v>
      </c>
      <c r="M55" s="19">
        <f>_xll.PACF('ARMA(1,1)'!$D$7:$D$506,1,$I55)</f>
        <v>6.7232999678250624E-2</v>
      </c>
      <c r="N55" s="19">
        <f>_xll.PACFCI('ARMA(1,1)'!$D$7:$D$506,1,$I55,0.05,1)</f>
        <v>8.7652254057658141E-2</v>
      </c>
      <c r="O55" s="19">
        <f>_xll.PACFCI('ARMA(1,1)'!$D$7:$D$506,1,$I55,0.05,0)</f>
        <v>-8.7652254057658141E-2</v>
      </c>
    </row>
    <row r="56" spans="1:15" x14ac:dyDescent="0.25">
      <c r="A56">
        <v>0.24115726187932982</v>
      </c>
      <c r="B56">
        <f t="shared" si="0"/>
        <v>-0.70258482250318099</v>
      </c>
      <c r="C56">
        <f t="shared" si="1"/>
        <v>-0.14051696450063619</v>
      </c>
      <c r="D56">
        <f t="shared" si="2"/>
        <v>0.13983384782405245</v>
      </c>
      <c r="I56" s="12">
        <v>22</v>
      </c>
      <c r="J56" s="19">
        <f>_xll.ACF('ARMA(1,1)'!$D$7:$D$506,1,$I56)</f>
        <v>3.1897398839554843E-2</v>
      </c>
      <c r="K56" s="19">
        <f>_xll.ACFCI('ARMA(1,1)'!$D$7:$D$506,1,$I56,0.05,1)</f>
        <v>0.21726763662220924</v>
      </c>
      <c r="L56" s="19">
        <f>_xll.ACFCI('ARMA(1,1)'!$D$7:$D$506,1,$I56,0.05,0)</f>
        <v>-0.21726763662220924</v>
      </c>
      <c r="M56" s="19">
        <f>_xll.PACF('ARMA(1,1)'!$D$7:$D$506,1,$I56)</f>
        <v>-0.11719049249177509</v>
      </c>
      <c r="N56" s="19">
        <f>_xll.PACFCI('ARMA(1,1)'!$D$7:$D$506,1,$I56,0.05,1)</f>
        <v>8.7652254057658141E-2</v>
      </c>
      <c r="O56" s="19">
        <f>_xll.PACFCI('ARMA(1,1)'!$D$7:$D$506,1,$I56,0.05,0)</f>
        <v>-8.7652254057658141E-2</v>
      </c>
    </row>
    <row r="57" spans="1:15" x14ac:dyDescent="0.25">
      <c r="A57">
        <v>0.49189733573412275</v>
      </c>
      <c r="B57">
        <f t="shared" si="0"/>
        <v>-2.0311763925397939E-2</v>
      </c>
      <c r="C57">
        <f t="shared" si="1"/>
        <v>-4.0623527850795881E-3</v>
      </c>
      <c r="D57">
        <f t="shared" si="2"/>
        <v>-1.8660542576410186E-2</v>
      </c>
      <c r="I57" s="12">
        <v>23</v>
      </c>
      <c r="J57" s="19">
        <f>_xll.ACF('ARMA(1,1)'!$D$7:$D$506,1,$I57)</f>
        <v>1.6141078012979322E-2</v>
      </c>
      <c r="K57" s="19">
        <f>_xll.ACFCI('ARMA(1,1)'!$D$7:$D$506,1,$I57,0.05,1)</f>
        <v>0.21730680356860396</v>
      </c>
      <c r="L57" s="19">
        <f>_xll.ACFCI('ARMA(1,1)'!$D$7:$D$506,1,$I57,0.05,0)</f>
        <v>-0.21730680356860396</v>
      </c>
      <c r="M57" s="19">
        <f>_xll.PACF('ARMA(1,1)'!$D$7:$D$506,1,$I57)</f>
        <v>-1.5933332281623424E-2</v>
      </c>
      <c r="N57" s="19">
        <f>_xll.PACFCI('ARMA(1,1)'!$D$7:$D$506,1,$I57,0.05,1)</f>
        <v>8.7652254057658141E-2</v>
      </c>
      <c r="O57" s="19">
        <f>_xll.PACFCI('ARMA(1,1)'!$D$7:$D$506,1,$I57,0.05,0)</f>
        <v>-8.7652254057658141E-2</v>
      </c>
    </row>
    <row r="58" spans="1:15" x14ac:dyDescent="0.25">
      <c r="A58">
        <v>0.29117709891048921</v>
      </c>
      <c r="B58">
        <f t="shared" si="0"/>
        <v>-0.54994922819352421</v>
      </c>
      <c r="C58">
        <f t="shared" si="1"/>
        <v>-0.10998984563870484</v>
      </c>
      <c r="D58">
        <f t="shared" si="2"/>
        <v>-0.12857439720640462</v>
      </c>
      <c r="I58" s="12">
        <v>24</v>
      </c>
      <c r="J58" s="19">
        <f>_xll.ACF('ARMA(1,1)'!$D$7:$D$506,1,$I58)</f>
        <v>-4.4350936462308494E-3</v>
      </c>
      <c r="K58" s="19">
        <f>_xll.ACFCI('ARMA(1,1)'!$D$7:$D$506,1,$I58,0.05,1)</f>
        <v>0.21734277249296216</v>
      </c>
      <c r="L58" s="19">
        <f>_xll.ACFCI('ARMA(1,1)'!$D$7:$D$506,1,$I58,0.05,0)</f>
        <v>-0.21734277249296216</v>
      </c>
      <c r="M58" s="19">
        <f>_xll.PACF('ARMA(1,1)'!$D$7:$D$506,1,$I58)</f>
        <v>1.2713975468334447E-2</v>
      </c>
      <c r="N58" s="19">
        <f>_xll.PACFCI('ARMA(1,1)'!$D$7:$D$506,1,$I58,0.05,1)</f>
        <v>8.7652254057658141E-2</v>
      </c>
      <c r="O58" s="19">
        <f>_xll.PACFCI('ARMA(1,1)'!$D$7:$D$506,1,$I58,0.05,0)</f>
        <v>-8.7652254057658141E-2</v>
      </c>
    </row>
    <row r="59" spans="1:15" x14ac:dyDescent="0.25">
      <c r="A59">
        <v>0.88677632984405041</v>
      </c>
      <c r="B59">
        <f t="shared" si="0"/>
        <v>1.2095611316268833</v>
      </c>
      <c r="C59">
        <f t="shared" si="1"/>
        <v>0.24191222632537668</v>
      </c>
      <c r="D59">
        <f t="shared" si="2"/>
        <v>4.006184748541862E-2</v>
      </c>
    </row>
    <row r="60" spans="1:15" x14ac:dyDescent="0.25">
      <c r="A60">
        <v>0.67595446638386181</v>
      </c>
      <c r="B60">
        <f t="shared" si="0"/>
        <v>0.45641571501977712</v>
      </c>
      <c r="C60">
        <f t="shared" si="1"/>
        <v>9.128314300395543E-2</v>
      </c>
      <c r="D60">
        <f t="shared" si="2"/>
        <v>0.34105362468512934</v>
      </c>
    </row>
    <row r="61" spans="1:15" x14ac:dyDescent="0.25">
      <c r="A61">
        <v>0.41215247047334208</v>
      </c>
      <c r="B61">
        <f t="shared" si="0"/>
        <v>-0.22201148724079414</v>
      </c>
      <c r="C61">
        <f t="shared" si="1"/>
        <v>-4.440229744815883E-2</v>
      </c>
      <c r="D61">
        <f t="shared" si="2"/>
        <v>0.31059543100350456</v>
      </c>
    </row>
    <row r="62" spans="1:15" x14ac:dyDescent="0.25">
      <c r="A62">
        <v>0.89757988219855345</v>
      </c>
      <c r="B62">
        <f t="shared" si="0"/>
        <v>1.2678816008409879</v>
      </c>
      <c r="C62">
        <f t="shared" si="1"/>
        <v>0.25357632016819759</v>
      </c>
      <c r="D62">
        <f t="shared" si="2"/>
        <v>0.46209059726765839</v>
      </c>
    </row>
    <row r="63" spans="1:15" x14ac:dyDescent="0.25">
      <c r="A63">
        <v>0.84310434278389845</v>
      </c>
      <c r="B63">
        <f t="shared" si="0"/>
        <v>1.0072985748776624</v>
      </c>
      <c r="C63">
        <f t="shared" si="1"/>
        <v>0.2014597149755325</v>
      </c>
      <c r="D63">
        <f t="shared" si="2"/>
        <v>0.79935088094103701</v>
      </c>
    </row>
    <row r="64" spans="1:15" x14ac:dyDescent="0.25">
      <c r="A64">
        <v>0.84963530381176189</v>
      </c>
      <c r="B64">
        <f t="shared" si="0"/>
        <v>1.0348705015295152</v>
      </c>
      <c r="C64">
        <f t="shared" si="1"/>
        <v>0.20697410030590305</v>
      </c>
      <c r="D64">
        <f t="shared" si="2"/>
        <v>1.0277685485367121</v>
      </c>
    </row>
    <row r="65" spans="1:4" x14ac:dyDescent="0.25">
      <c r="A65">
        <v>0.65553758354441971</v>
      </c>
      <c r="B65">
        <f t="shared" si="0"/>
        <v>0.40031457675145615</v>
      </c>
      <c r="C65">
        <f t="shared" si="1"/>
        <v>8.0062915350291239E-2</v>
      </c>
      <c r="D65">
        <f t="shared" si="2"/>
        <v>1.0885544444549737</v>
      </c>
    </row>
    <row r="66" spans="1:4" x14ac:dyDescent="0.25">
      <c r="A66">
        <v>0.19638660847804193</v>
      </c>
      <c r="B66">
        <f t="shared" si="0"/>
        <v>-0.85459893580726676</v>
      </c>
      <c r="C66">
        <f t="shared" si="1"/>
        <v>-0.17091978716145337</v>
      </c>
      <c r="D66">
        <f t="shared" si="2"/>
        <v>0.7719803922177878</v>
      </c>
    </row>
    <row r="67" spans="1:4" x14ac:dyDescent="0.25">
      <c r="A67">
        <v>0.89306314279610588</v>
      </c>
      <c r="B67">
        <f t="shared" si="0"/>
        <v>1.2429840410023636</v>
      </c>
      <c r="C67">
        <f t="shared" si="1"/>
        <v>0.24859680820047272</v>
      </c>
      <c r="D67">
        <f t="shared" si="2"/>
        <v>0.7123533135293949</v>
      </c>
    </row>
    <row r="68" spans="1:4" x14ac:dyDescent="0.25">
      <c r="A68">
        <v>0.76100955229346601</v>
      </c>
      <c r="B68">
        <f t="shared" si="0"/>
        <v>0.70955377161087618</v>
      </c>
      <c r="C68">
        <f t="shared" si="1"/>
        <v>0.14191075432217523</v>
      </c>
      <c r="D68">
        <f t="shared" si="2"/>
        <v>0.93553053252611673</v>
      </c>
    </row>
    <row r="69" spans="1:4" x14ac:dyDescent="0.25">
      <c r="A69">
        <v>3.671376689962462E-2</v>
      </c>
      <c r="B69">
        <f t="shared" si="0"/>
        <v>-1.790164104484254</v>
      </c>
      <c r="C69">
        <f t="shared" si="1"/>
        <v>-0.35803282089685085</v>
      </c>
      <c r="D69">
        <f t="shared" si="2"/>
        <v>0.51811128401400031</v>
      </c>
    </row>
    <row r="70" spans="1:4" x14ac:dyDescent="0.25">
      <c r="A70">
        <v>0.81038850062562939</v>
      </c>
      <c r="B70">
        <f t="shared" si="0"/>
        <v>0.8793288479253244</v>
      </c>
      <c r="C70">
        <f t="shared" si="1"/>
        <v>0.17586576958506489</v>
      </c>
      <c r="D70">
        <f t="shared" si="2"/>
        <v>0.26812525798909947</v>
      </c>
    </row>
    <row r="71" spans="1:4" x14ac:dyDescent="0.25">
      <c r="A71">
        <v>0.46772667622913294</v>
      </c>
      <c r="B71">
        <f t="shared" si="0"/>
        <v>-8.098566533929652E-2</v>
      </c>
      <c r="C71">
        <f t="shared" si="1"/>
        <v>-1.6197133067859304E-2</v>
      </c>
      <c r="D71">
        <f t="shared" si="2"/>
        <v>0.35658226594997866</v>
      </c>
    </row>
    <row r="72" spans="1:4" x14ac:dyDescent="0.25">
      <c r="A72">
        <v>0.71864986114078189</v>
      </c>
      <c r="B72">
        <f t="shared" ref="B72:B135" si="3">_xlfn.NORM.S.INV(A72)</f>
        <v>0.57883534773171075</v>
      </c>
      <c r="C72">
        <f t="shared" ref="C72:C135" si="4">B72*$B$2</f>
        <v>0.11576706954634215</v>
      </c>
      <c r="D72">
        <f t="shared" si="2"/>
        <v>0.3864554625452517</v>
      </c>
    </row>
    <row r="73" spans="1:4" x14ac:dyDescent="0.25">
      <c r="A73">
        <v>0.32383190404980622</v>
      </c>
      <c r="B73">
        <f t="shared" si="3"/>
        <v>-0.45701006919391135</v>
      </c>
      <c r="C73">
        <f t="shared" si="4"/>
        <v>-9.140201383878227E-2</v>
      </c>
      <c r="D73">
        <f t="shared" ref="D73:D136" si="5">$B$1+C73+$B$3*D72+$B$4*C72</f>
        <v>0.32195271878912707</v>
      </c>
    </row>
    <row r="74" spans="1:4" x14ac:dyDescent="0.25">
      <c r="A74">
        <v>0.8537858211004975</v>
      </c>
      <c r="B74">
        <f t="shared" si="3"/>
        <v>1.0528093959017533</v>
      </c>
      <c r="C74">
        <f t="shared" si="4"/>
        <v>0.21056187918035066</v>
      </c>
      <c r="D74">
        <f t="shared" si="5"/>
        <v>0.38586224175674833</v>
      </c>
    </row>
    <row r="75" spans="1:4" x14ac:dyDescent="0.25">
      <c r="A75">
        <v>0.46903897213660084</v>
      </c>
      <c r="B75">
        <f t="shared" si="3"/>
        <v>-7.7685857389056118E-2</v>
      </c>
      <c r="C75">
        <f t="shared" si="4"/>
        <v>-1.5537171477811224E-2</v>
      </c>
      <c r="D75">
        <f t="shared" si="5"/>
        <v>0.4826583131899031</v>
      </c>
    </row>
    <row r="76" spans="1:4" x14ac:dyDescent="0.25">
      <c r="A76">
        <v>0.78298287911618392</v>
      </c>
      <c r="B76">
        <f t="shared" si="3"/>
        <v>0.78230688465875586</v>
      </c>
      <c r="C76">
        <f t="shared" si="4"/>
        <v>0.15646137693175119</v>
      </c>
      <c r="D76">
        <f t="shared" si="5"/>
        <v>0.52860457315364362</v>
      </c>
    </row>
    <row r="77" spans="1:4" x14ac:dyDescent="0.25">
      <c r="A77">
        <v>0.53721732230597863</v>
      </c>
      <c r="B77">
        <f t="shared" si="3"/>
        <v>9.3425723625829696E-2</v>
      </c>
      <c r="C77">
        <f t="shared" si="4"/>
        <v>1.8685144725165938E-2</v>
      </c>
      <c r="D77">
        <f t="shared" si="5"/>
        <v>0.58238404248665687</v>
      </c>
    </row>
    <row r="78" spans="1:4" x14ac:dyDescent="0.25">
      <c r="A78">
        <v>0.16049684133426922</v>
      </c>
      <c r="B78">
        <f t="shared" si="3"/>
        <v>-0.99241795740815875</v>
      </c>
      <c r="C78">
        <f t="shared" si="4"/>
        <v>-0.19848359148163175</v>
      </c>
      <c r="D78">
        <f t="shared" si="5"/>
        <v>0.28424027276034314</v>
      </c>
    </row>
    <row r="79" spans="1:4" x14ac:dyDescent="0.25">
      <c r="A79">
        <v>0.21021149327066865</v>
      </c>
      <c r="B79">
        <f t="shared" si="3"/>
        <v>-0.80568762524618565</v>
      </c>
      <c r="C79">
        <f t="shared" si="4"/>
        <v>-0.16113752504923715</v>
      </c>
      <c r="D79">
        <f t="shared" si="5"/>
        <v>-0.11238053917443122</v>
      </c>
    </row>
    <row r="80" spans="1:4" x14ac:dyDescent="0.25">
      <c r="A80">
        <v>6.9612720114749602E-2</v>
      </c>
      <c r="B80">
        <f t="shared" si="3"/>
        <v>-1.4786815701965423</v>
      </c>
      <c r="C80">
        <f t="shared" si="4"/>
        <v>-0.2957363140393085</v>
      </c>
      <c r="D80">
        <f t="shared" si="5"/>
        <v>-0.53066451792316693</v>
      </c>
    </row>
    <row r="81" spans="1:4" x14ac:dyDescent="0.25">
      <c r="A81">
        <v>0.66451002533036285</v>
      </c>
      <c r="B81">
        <f t="shared" si="3"/>
        <v>0.42480346802181679</v>
      </c>
      <c r="C81">
        <f t="shared" si="4"/>
        <v>8.4960693604363369E-2</v>
      </c>
      <c r="D81">
        <f t="shared" si="5"/>
        <v>-0.60573360336954796</v>
      </c>
    </row>
    <row r="82" spans="1:4" x14ac:dyDescent="0.25">
      <c r="A82">
        <v>0.26422925504318368</v>
      </c>
      <c r="B82">
        <f t="shared" si="3"/>
        <v>-0.63036086393419433</v>
      </c>
      <c r="C82">
        <f t="shared" si="4"/>
        <v>-0.12607217278683888</v>
      </c>
      <c r="D82">
        <f t="shared" si="5"/>
        <v>-0.53419443123855015</v>
      </c>
    </row>
    <row r="83" spans="1:4" x14ac:dyDescent="0.25">
      <c r="A83">
        <v>0.10034485915707878</v>
      </c>
      <c r="B83">
        <f t="shared" si="3"/>
        <v>-1.2795890062707842</v>
      </c>
      <c r="C83">
        <f t="shared" si="4"/>
        <v>-0.25591780125415686</v>
      </c>
      <c r="D83">
        <f t="shared" si="5"/>
        <v>-0.79673830175315197</v>
      </c>
    </row>
    <row r="84" spans="1:4" x14ac:dyDescent="0.25">
      <c r="A84">
        <v>0.82030701620532853</v>
      </c>
      <c r="B84">
        <f t="shared" si="3"/>
        <v>0.91653574630531642</v>
      </c>
      <c r="C84">
        <f t="shared" si="4"/>
        <v>0.18330714926106328</v>
      </c>
      <c r="D84">
        <f t="shared" si="5"/>
        <v>-0.6844095132701995</v>
      </c>
    </row>
    <row r="85" spans="1:4" x14ac:dyDescent="0.25">
      <c r="A85">
        <v>7.2817163609729299E-2</v>
      </c>
      <c r="B85">
        <f t="shared" si="3"/>
        <v>-1.4551261995286353</v>
      </c>
      <c r="C85">
        <f t="shared" si="4"/>
        <v>-0.2910252399057271</v>
      </c>
      <c r="D85">
        <f t="shared" si="5"/>
        <v>-0.67357641618692976</v>
      </c>
    </row>
    <row r="86" spans="1:4" x14ac:dyDescent="0.25">
      <c r="A86">
        <v>0.28678243354594563</v>
      </c>
      <c r="B86">
        <f t="shared" si="3"/>
        <v>-0.56280912343464984</v>
      </c>
      <c r="C86">
        <f t="shared" si="4"/>
        <v>-0.11256182468692998</v>
      </c>
      <c r="D86">
        <f t="shared" si="5"/>
        <v>-0.91334567355162821</v>
      </c>
    </row>
    <row r="87" spans="1:4" x14ac:dyDescent="0.25">
      <c r="A87">
        <v>0.60478530228583638</v>
      </c>
      <c r="B87">
        <f t="shared" si="3"/>
        <v>0.26575306103679064</v>
      </c>
      <c r="C87">
        <f t="shared" si="4"/>
        <v>5.3150612207358131E-2</v>
      </c>
      <c r="D87">
        <f t="shared" si="5"/>
        <v>-0.77883156885218141</v>
      </c>
    </row>
    <row r="88" spans="1:4" x14ac:dyDescent="0.25">
      <c r="A88">
        <v>0.64760277108066044</v>
      </c>
      <c r="B88">
        <f t="shared" si="3"/>
        <v>0.37885646027304337</v>
      </c>
      <c r="C88">
        <f t="shared" si="4"/>
        <v>7.5771292054608683E-2</v>
      </c>
      <c r="D88">
        <f t="shared" si="5"/>
        <v>-0.49945841204051422</v>
      </c>
    </row>
    <row r="89" spans="1:4" x14ac:dyDescent="0.25">
      <c r="A89">
        <v>0.39951780755027927</v>
      </c>
      <c r="B89">
        <f t="shared" si="3"/>
        <v>-0.25459539651333224</v>
      </c>
      <c r="C89">
        <f t="shared" si="4"/>
        <v>-5.0919079302666453E-2</v>
      </c>
      <c r="D89">
        <f t="shared" si="5"/>
        <v>-0.38229164608593003</v>
      </c>
    </row>
    <row r="90" spans="1:4" x14ac:dyDescent="0.25">
      <c r="A90">
        <v>0.39075899533066805</v>
      </c>
      <c r="B90">
        <f t="shared" si="3"/>
        <v>-0.27734137730692904</v>
      </c>
      <c r="C90">
        <f t="shared" si="4"/>
        <v>-5.5468275461385809E-2</v>
      </c>
      <c r="D90">
        <f t="shared" si="5"/>
        <v>-0.40712876370252971</v>
      </c>
    </row>
    <row r="91" spans="1:4" x14ac:dyDescent="0.25">
      <c r="A91">
        <v>0.51145970030823695</v>
      </c>
      <c r="B91">
        <f t="shared" si="3"/>
        <v>2.872916032777037E-2</v>
      </c>
      <c r="C91">
        <f t="shared" si="4"/>
        <v>5.7458320655540745E-3</v>
      </c>
      <c r="D91">
        <f t="shared" si="5"/>
        <v>-0.36987862681171696</v>
      </c>
    </row>
    <row r="92" spans="1:4" x14ac:dyDescent="0.25">
      <c r="A92">
        <v>0.85976744895779289</v>
      </c>
      <c r="B92">
        <f t="shared" si="3"/>
        <v>1.0792751168297392</v>
      </c>
      <c r="C92">
        <f t="shared" si="4"/>
        <v>0.21585502336594786</v>
      </c>
      <c r="D92">
        <f t="shared" si="5"/>
        <v>-7.487662922442706E-2</v>
      </c>
    </row>
    <row r="93" spans="1:4" x14ac:dyDescent="0.25">
      <c r="A93">
        <v>0.20270393993957336</v>
      </c>
      <c r="B93">
        <f t="shared" si="3"/>
        <v>-0.83200188613510362</v>
      </c>
      <c r="C93">
        <f t="shared" si="4"/>
        <v>-0.16640037722702072</v>
      </c>
      <c r="D93">
        <f t="shared" si="5"/>
        <v>-3.2032159577209285E-2</v>
      </c>
    </row>
    <row r="94" spans="1:4" x14ac:dyDescent="0.25">
      <c r="A94">
        <v>0.95306253242591632</v>
      </c>
      <c r="B94">
        <f t="shared" si="3"/>
        <v>1.6753022962622557</v>
      </c>
      <c r="C94">
        <f t="shared" si="4"/>
        <v>0.33506045925245115</v>
      </c>
      <c r="D94">
        <f t="shared" si="5"/>
        <v>0.15967439208636508</v>
      </c>
    </row>
    <row r="95" spans="1:4" x14ac:dyDescent="0.25">
      <c r="A95">
        <v>3.5828730124820705E-2</v>
      </c>
      <c r="B95">
        <f t="shared" si="3"/>
        <v>-1.801288241188318</v>
      </c>
      <c r="C95">
        <f t="shared" si="4"/>
        <v>-0.3602576482376636</v>
      </c>
      <c r="D95">
        <f t="shared" si="5"/>
        <v>6.9036278758634523E-2</v>
      </c>
    </row>
    <row r="96" spans="1:4" x14ac:dyDescent="0.25">
      <c r="A96">
        <v>0.27191991943113497</v>
      </c>
      <c r="B96">
        <f t="shared" si="3"/>
        <v>-0.60701668576149936</v>
      </c>
      <c r="C96">
        <f t="shared" si="4"/>
        <v>-0.12140333715229988</v>
      </c>
      <c r="D96">
        <f t="shared" si="5"/>
        <v>-0.39040619755928951</v>
      </c>
    </row>
    <row r="97" spans="1:4" x14ac:dyDescent="0.25">
      <c r="A97">
        <v>0.15280617694631793</v>
      </c>
      <c r="B97">
        <f t="shared" si="3"/>
        <v>-1.0244720753447043</v>
      </c>
      <c r="C97">
        <f t="shared" si="4"/>
        <v>-0.20489441506894088</v>
      </c>
      <c r="D97">
        <f t="shared" si="5"/>
        <v>-0.62648237655344241</v>
      </c>
    </row>
    <row r="98" spans="1:4" x14ac:dyDescent="0.25">
      <c r="A98">
        <v>0.11529892880031739</v>
      </c>
      <c r="B98">
        <f t="shared" si="3"/>
        <v>-1.1988202222575446</v>
      </c>
      <c r="C98">
        <f t="shared" si="4"/>
        <v>-0.23976404445150892</v>
      </c>
      <c r="D98">
        <f t="shared" si="5"/>
        <v>-0.92535491925630964</v>
      </c>
    </row>
    <row r="99" spans="1:4" x14ac:dyDescent="0.25">
      <c r="A99">
        <v>0.79457991271706285</v>
      </c>
      <c r="B99">
        <f t="shared" si="3"/>
        <v>0.82241600290530059</v>
      </c>
      <c r="C99">
        <f t="shared" si="4"/>
        <v>0.16448320058106014</v>
      </c>
      <c r="D99">
        <f t="shared" si="5"/>
        <v>-0.79158837483034561</v>
      </c>
    </row>
    <row r="100" spans="1:4" x14ac:dyDescent="0.25">
      <c r="A100">
        <v>0.40974150822473832</v>
      </c>
      <c r="B100">
        <f t="shared" si="3"/>
        <v>-0.2282099629801374</v>
      </c>
      <c r="C100">
        <f t="shared" si="4"/>
        <v>-4.5641992596027484E-2</v>
      </c>
      <c r="D100">
        <f t="shared" si="5"/>
        <v>-0.53087781193734995</v>
      </c>
    </row>
    <row r="101" spans="1:4" x14ac:dyDescent="0.25">
      <c r="A101">
        <v>4.6296578875087743E-2</v>
      </c>
      <c r="B101">
        <f t="shared" si="3"/>
        <v>-1.6818746063522676</v>
      </c>
      <c r="C101">
        <f t="shared" si="4"/>
        <v>-0.33637492127045354</v>
      </c>
      <c r="D101">
        <f t="shared" si="5"/>
        <v>-0.80215496415675824</v>
      </c>
    </row>
    <row r="102" spans="1:4" x14ac:dyDescent="0.25">
      <c r="A102">
        <v>0.86751915036469618</v>
      </c>
      <c r="B102">
        <f t="shared" si="3"/>
        <v>1.1147403624568366</v>
      </c>
      <c r="C102">
        <f t="shared" si="4"/>
        <v>0.22294807249136733</v>
      </c>
      <c r="D102">
        <f t="shared" si="5"/>
        <v>-0.72151332797744749</v>
      </c>
    </row>
    <row r="103" spans="1:4" x14ac:dyDescent="0.25">
      <c r="A103">
        <v>0.17947935422833949</v>
      </c>
      <c r="B103">
        <f t="shared" si="3"/>
        <v>-0.91735106139954992</v>
      </c>
      <c r="C103">
        <f t="shared" si="4"/>
        <v>-0.18347021227991001</v>
      </c>
      <c r="D103">
        <f t="shared" si="5"/>
        <v>-0.56002760941963747</v>
      </c>
    </row>
    <row r="104" spans="1:4" x14ac:dyDescent="0.25">
      <c r="A104">
        <v>0.51207007049775688</v>
      </c>
      <c r="B104">
        <f t="shared" si="3"/>
        <v>3.0259797276388212E-2</v>
      </c>
      <c r="C104">
        <f t="shared" si="4"/>
        <v>6.0519594552776428E-3</v>
      </c>
      <c r="D104">
        <f t="shared" si="5"/>
        <v>-0.60709331913235132</v>
      </c>
    </row>
    <row r="105" spans="1:4" x14ac:dyDescent="0.25">
      <c r="A105">
        <v>0.4230475783562731</v>
      </c>
      <c r="B105">
        <f t="shared" si="3"/>
        <v>-0.19410309697320791</v>
      </c>
      <c r="C105">
        <f t="shared" si="4"/>
        <v>-3.8820619394641584E-2</v>
      </c>
      <c r="D105">
        <f t="shared" si="5"/>
        <v>-0.51904851119077267</v>
      </c>
    </row>
    <row r="106" spans="1:4" x14ac:dyDescent="0.25">
      <c r="A106">
        <v>0.32099368266853845</v>
      </c>
      <c r="B106">
        <f t="shared" si="3"/>
        <v>-0.46492192995226622</v>
      </c>
      <c r="C106">
        <f t="shared" si="4"/>
        <v>-9.298438599045325E-2</v>
      </c>
      <c r="D106">
        <f t="shared" si="5"/>
        <v>-0.54316175239824882</v>
      </c>
    </row>
    <row r="107" spans="1:4" x14ac:dyDescent="0.25">
      <c r="A107">
        <v>0.16364024781029696</v>
      </c>
      <c r="B107">
        <f t="shared" si="3"/>
        <v>-0.97960629659331999</v>
      </c>
      <c r="C107">
        <f t="shared" si="4"/>
        <v>-0.195921259318664</v>
      </c>
      <c r="D107">
        <f t="shared" si="5"/>
        <v>-0.71413660862867101</v>
      </c>
    </row>
    <row r="108" spans="1:4" x14ac:dyDescent="0.25">
      <c r="A108">
        <v>0.23850215155491805</v>
      </c>
      <c r="B108">
        <f t="shared" si="3"/>
        <v>-0.7111289961649393</v>
      </c>
      <c r="C108">
        <f t="shared" si="4"/>
        <v>-0.14222579923298787</v>
      </c>
      <c r="D108">
        <f t="shared" si="5"/>
        <v>-0.88986421952272221</v>
      </c>
    </row>
    <row r="109" spans="1:4" x14ac:dyDescent="0.25">
      <c r="A109">
        <v>6.8300424207281718E-2</v>
      </c>
      <c r="B109">
        <f t="shared" si="3"/>
        <v>-1.488569195271225</v>
      </c>
      <c r="C109">
        <f t="shared" si="4"/>
        <v>-0.29771383905424503</v>
      </c>
      <c r="D109">
        <f t="shared" si="5"/>
        <v>-1.137608433982112</v>
      </c>
    </row>
    <row r="110" spans="1:4" x14ac:dyDescent="0.25">
      <c r="A110">
        <v>0.3273720511490219</v>
      </c>
      <c r="B110">
        <f t="shared" si="3"/>
        <v>-0.44718138284681863</v>
      </c>
      <c r="C110">
        <f t="shared" si="4"/>
        <v>-8.9436276569363732E-2</v>
      </c>
      <c r="D110">
        <f t="shared" si="5"/>
        <v>-1.267465478903874</v>
      </c>
    </row>
    <row r="111" spans="1:4" x14ac:dyDescent="0.25">
      <c r="A111">
        <v>6.979583117160558E-2</v>
      </c>
      <c r="B111">
        <f t="shared" si="3"/>
        <v>-1.4773133452487739</v>
      </c>
      <c r="C111">
        <f t="shared" si="4"/>
        <v>-0.29546266904975477</v>
      </c>
      <c r="D111">
        <f t="shared" si="5"/>
        <v>-1.3899277010852813</v>
      </c>
    </row>
    <row r="112" spans="1:4" x14ac:dyDescent="0.25">
      <c r="A112">
        <v>0.48841822565385906</v>
      </c>
      <c r="B112">
        <f t="shared" si="3"/>
        <v>-2.9035282218142482E-2</v>
      </c>
      <c r="C112">
        <f t="shared" si="4"/>
        <v>-5.8070564436284965E-3</v>
      </c>
      <c r="D112">
        <f t="shared" si="5"/>
        <v>-1.383665619456633</v>
      </c>
    </row>
    <row r="113" spans="1:4" x14ac:dyDescent="0.25">
      <c r="A113">
        <v>0.18103579821161533</v>
      </c>
      <c r="B113">
        <f t="shared" si="3"/>
        <v>-0.91142479066477033</v>
      </c>
      <c r="C113">
        <f t="shared" si="4"/>
        <v>-0.18228495813295409</v>
      </c>
      <c r="D113">
        <f t="shared" si="5"/>
        <v>-1.2944438044975262</v>
      </c>
    </row>
    <row r="114" spans="1:4" x14ac:dyDescent="0.25">
      <c r="A114">
        <v>9.9063081759086888E-2</v>
      </c>
      <c r="B114">
        <f t="shared" si="3"/>
        <v>-1.286908553792897</v>
      </c>
      <c r="C114">
        <f t="shared" si="4"/>
        <v>-0.25738171075857941</v>
      </c>
      <c r="D114">
        <f t="shared" si="5"/>
        <v>-1.4569932166762591</v>
      </c>
    </row>
    <row r="115" spans="1:4" x14ac:dyDescent="0.25">
      <c r="A115">
        <v>0.33329264198736536</v>
      </c>
      <c r="B115">
        <f t="shared" si="3"/>
        <v>-0.43083921445508205</v>
      </c>
      <c r="C115">
        <f t="shared" si="4"/>
        <v>-8.6167842891016422E-2</v>
      </c>
      <c r="D115">
        <f t="shared" si="5"/>
        <v>-1.4834059559147452</v>
      </c>
    </row>
    <row r="116" spans="1:4" x14ac:dyDescent="0.25">
      <c r="A116">
        <v>0.23746452223273415</v>
      </c>
      <c r="B116">
        <f t="shared" si="3"/>
        <v>-0.7144822236004913</v>
      </c>
      <c r="C116">
        <f t="shared" si="4"/>
        <v>-0.14289644472009827</v>
      </c>
      <c r="D116">
        <f t="shared" si="5"/>
        <v>-1.4071722680538092</v>
      </c>
    </row>
    <row r="117" spans="1:4" x14ac:dyDescent="0.25">
      <c r="A117">
        <v>0.488967558824427</v>
      </c>
      <c r="B117">
        <f t="shared" si="3"/>
        <v>-2.7657754724015379E-2</v>
      </c>
      <c r="C117">
        <f t="shared" si="4"/>
        <v>-5.5315509448030757E-3</v>
      </c>
      <c r="D117">
        <f t="shared" si="5"/>
        <v>-1.259876165635939</v>
      </c>
    </row>
    <row r="118" spans="1:4" x14ac:dyDescent="0.25">
      <c r="A118">
        <v>0.98843348490859706</v>
      </c>
      <c r="B118">
        <f t="shared" si="3"/>
        <v>2.2712304635820342</v>
      </c>
      <c r="C118">
        <f t="shared" si="4"/>
        <v>0.45424609271640687</v>
      </c>
      <c r="D118">
        <f t="shared" si="5"/>
        <v>-0.55863323564266698</v>
      </c>
    </row>
    <row r="119" spans="1:4" x14ac:dyDescent="0.25">
      <c r="A119">
        <v>0.79030732139042326</v>
      </c>
      <c r="B119">
        <f t="shared" si="3"/>
        <v>0.80748804886774816</v>
      </c>
      <c r="C119">
        <f t="shared" si="4"/>
        <v>0.16149760977354966</v>
      </c>
      <c r="D119">
        <f t="shared" si="5"/>
        <v>0.12341250470418225</v>
      </c>
    </row>
    <row r="120" spans="1:4" x14ac:dyDescent="0.25">
      <c r="A120">
        <v>0.79802850428785055</v>
      </c>
      <c r="B120">
        <f t="shared" si="3"/>
        <v>0.83459994804382798</v>
      </c>
      <c r="C120">
        <f t="shared" si="4"/>
        <v>0.16691998960876561</v>
      </c>
      <c r="D120">
        <f t="shared" si="5"/>
        <v>0.41099784216830615</v>
      </c>
    </row>
    <row r="121" spans="1:4" x14ac:dyDescent="0.25">
      <c r="A121">
        <v>9.2684713278603476E-2</v>
      </c>
      <c r="B121">
        <f t="shared" si="3"/>
        <v>-1.3244024343313563</v>
      </c>
      <c r="C121">
        <f t="shared" si="4"/>
        <v>-0.26488048686627125</v>
      </c>
      <c r="D121">
        <f t="shared" si="5"/>
        <v>0.21414577751626274</v>
      </c>
    </row>
    <row r="122" spans="1:4" x14ac:dyDescent="0.25">
      <c r="A122">
        <v>8.0904568620868561E-2</v>
      </c>
      <c r="B122">
        <f t="shared" si="3"/>
        <v>-1.3990128248995404</v>
      </c>
      <c r="C122">
        <f t="shared" si="4"/>
        <v>-0.27980256497990807</v>
      </c>
      <c r="D122">
        <f t="shared" si="5"/>
        <v>-0.34687838114654201</v>
      </c>
    </row>
    <row r="123" spans="1:4" x14ac:dyDescent="0.25">
      <c r="A123">
        <v>0.52259895626697594</v>
      </c>
      <c r="B123">
        <f t="shared" si="3"/>
        <v>5.6677512717738666E-2</v>
      </c>
      <c r="C123">
        <f t="shared" si="4"/>
        <v>1.1335502543547734E-2</v>
      </c>
      <c r="D123">
        <f t="shared" si="5"/>
        <v>-0.51798951085560319</v>
      </c>
    </row>
    <row r="124" spans="1:4" x14ac:dyDescent="0.25">
      <c r="A124">
        <v>0.40955839716788234</v>
      </c>
      <c r="B124">
        <f t="shared" si="3"/>
        <v>-0.22868108873693549</v>
      </c>
      <c r="C124">
        <f t="shared" si="4"/>
        <v>-4.5736217747387099E-2</v>
      </c>
      <c r="D124">
        <f t="shared" si="5"/>
        <v>-0.44992587414267671</v>
      </c>
    </row>
    <row r="125" spans="1:4" x14ac:dyDescent="0.25">
      <c r="A125">
        <v>0.31913205359050262</v>
      </c>
      <c r="B125">
        <f t="shared" si="3"/>
        <v>-0.47012724896094721</v>
      </c>
      <c r="C125">
        <f t="shared" si="4"/>
        <v>-9.402544979218945E-2</v>
      </c>
      <c r="D125">
        <f t="shared" si="5"/>
        <v>-0.49512874507897925</v>
      </c>
    </row>
    <row r="126" spans="1:4" x14ac:dyDescent="0.25">
      <c r="A126">
        <v>0.75942258980071409</v>
      </c>
      <c r="B126">
        <f t="shared" si="3"/>
        <v>0.70444639727420222</v>
      </c>
      <c r="C126">
        <f t="shared" si="4"/>
        <v>0.14088927945484045</v>
      </c>
      <c r="D126">
        <f t="shared" si="5"/>
        <v>-0.33983662142131354</v>
      </c>
    </row>
    <row r="127" spans="1:4" x14ac:dyDescent="0.25">
      <c r="A127">
        <v>0.79039887691885125</v>
      </c>
      <c r="B127">
        <f t="shared" si="3"/>
        <v>0.80780604240711229</v>
      </c>
      <c r="C127">
        <f t="shared" si="4"/>
        <v>0.16156120848142247</v>
      </c>
      <c r="D127">
        <f t="shared" si="5"/>
        <v>1.649226285372804E-2</v>
      </c>
    </row>
    <row r="128" spans="1:4" x14ac:dyDescent="0.25">
      <c r="A128">
        <v>0.56544694357127601</v>
      </c>
      <c r="B128">
        <f t="shared" si="3"/>
        <v>0.16479401769004021</v>
      </c>
      <c r="C128">
        <f t="shared" si="4"/>
        <v>3.2958803538008043E-2</v>
      </c>
      <c r="D128">
        <f t="shared" si="5"/>
        <v>0.1915577014542707</v>
      </c>
    </row>
    <row r="129" spans="1:4" x14ac:dyDescent="0.25">
      <c r="A129">
        <v>0.36640522476882231</v>
      </c>
      <c r="B129">
        <f t="shared" si="3"/>
        <v>-0.34138940579452925</v>
      </c>
      <c r="C129">
        <f t="shared" si="4"/>
        <v>-6.8277881158905859E-2</v>
      </c>
      <c r="D129">
        <f t="shared" si="5"/>
        <v>0.11463120318871796</v>
      </c>
    </row>
    <row r="130" spans="1:4" x14ac:dyDescent="0.25">
      <c r="A130">
        <v>0.89513840144047363</v>
      </c>
      <c r="B130">
        <f t="shared" si="3"/>
        <v>1.2543269364286627</v>
      </c>
      <c r="C130">
        <f t="shared" si="4"/>
        <v>0.25086538728573254</v>
      </c>
      <c r="D130">
        <f t="shared" si="5"/>
        <v>0.28112025679369163</v>
      </c>
    </row>
    <row r="131" spans="1:4" x14ac:dyDescent="0.25">
      <c r="A131">
        <v>8.4047975096896266E-2</v>
      </c>
      <c r="B131">
        <f t="shared" si="3"/>
        <v>-1.3783477400484161</v>
      </c>
      <c r="C131">
        <f t="shared" si="4"/>
        <v>-0.27566954800968324</v>
      </c>
      <c r="D131">
        <f t="shared" si="5"/>
        <v>0.17500550598242937</v>
      </c>
    </row>
    <row r="132" spans="1:4" x14ac:dyDescent="0.25">
      <c r="A132">
        <v>0.98239082003234957</v>
      </c>
      <c r="B132">
        <f t="shared" si="3"/>
        <v>2.1058387689160116</v>
      </c>
      <c r="C132">
        <f t="shared" si="4"/>
        <v>0.42116775378320237</v>
      </c>
      <c r="D132">
        <f t="shared" si="5"/>
        <v>0.3130695653604309</v>
      </c>
    </row>
    <row r="133" spans="1:4" x14ac:dyDescent="0.25">
      <c r="A133">
        <v>2.0477919858394117E-2</v>
      </c>
      <c r="B133">
        <f t="shared" si="3"/>
        <v>-2.0439767940609985</v>
      </c>
      <c r="C133">
        <f t="shared" si="4"/>
        <v>-0.40879535881219975</v>
      </c>
      <c r="D133">
        <f t="shared" si="5"/>
        <v>0.22071127188102713</v>
      </c>
    </row>
    <row r="134" spans="1:4" x14ac:dyDescent="0.25">
      <c r="A134">
        <v>0.82180242316965235</v>
      </c>
      <c r="B134">
        <f t="shared" si="3"/>
        <v>0.92225581853699512</v>
      </c>
      <c r="C134">
        <f t="shared" si="4"/>
        <v>0.18445116370739903</v>
      </c>
      <c r="D134">
        <f t="shared" si="5"/>
        <v>-6.8956417187590602E-3</v>
      </c>
    </row>
    <row r="135" spans="1:4" x14ac:dyDescent="0.25">
      <c r="A135">
        <v>0.82665486617633599</v>
      </c>
      <c r="B135">
        <f t="shared" si="3"/>
        <v>0.94102847386778821</v>
      </c>
      <c r="C135">
        <f t="shared" si="4"/>
        <v>0.18820569477355764</v>
      </c>
      <c r="D135">
        <f t="shared" si="5"/>
        <v>0.34869522873520953</v>
      </c>
    </row>
    <row r="136" spans="1:4" x14ac:dyDescent="0.25">
      <c r="A136">
        <v>0.61845759453108307</v>
      </c>
      <c r="B136">
        <f t="shared" ref="B136:B199" si="6">_xlfn.NORM.S.INV(A136)</f>
        <v>0.30143237372461712</v>
      </c>
      <c r="C136">
        <f t="shared" ref="C136:C199" si="7">B136*$B$2</f>
        <v>6.0286474744923428E-2</v>
      </c>
      <c r="D136">
        <f t="shared" si="5"/>
        <v>0.50862778302929301</v>
      </c>
    </row>
    <row r="137" spans="1:4" x14ac:dyDescent="0.25">
      <c r="A137">
        <v>0.22586748863185521</v>
      </c>
      <c r="B137">
        <f t="shared" si="6"/>
        <v>-0.75252570552946585</v>
      </c>
      <c r="C137">
        <f t="shared" si="7"/>
        <v>-0.15050514110589319</v>
      </c>
      <c r="D137">
        <f t="shared" ref="D137:D200" si="8">$B$1+C137+$B$3*D136+$B$4*C136</f>
        <v>0.31065491258797234</v>
      </c>
    </row>
    <row r="138" spans="1:4" x14ac:dyDescent="0.25">
      <c r="A138">
        <v>0.74953459273049106</v>
      </c>
      <c r="B138">
        <f t="shared" si="6"/>
        <v>0.67302589869509766</v>
      </c>
      <c r="C138">
        <f t="shared" si="7"/>
        <v>0.13460517973901953</v>
      </c>
      <c r="D138">
        <f t="shared" si="8"/>
        <v>0.24767448281409352</v>
      </c>
    </row>
    <row r="139" spans="1:4" x14ac:dyDescent="0.25">
      <c r="A139">
        <v>0.75753044221320232</v>
      </c>
      <c r="B139">
        <f t="shared" si="6"/>
        <v>0.69838074378535464</v>
      </c>
      <c r="C139">
        <f t="shared" si="7"/>
        <v>0.13967614875707093</v>
      </c>
      <c r="D139">
        <f t="shared" si="8"/>
        <v>0.45896039677346329</v>
      </c>
    </row>
    <row r="140" spans="1:4" x14ac:dyDescent="0.25">
      <c r="A140">
        <v>0.64656514175847657</v>
      </c>
      <c r="B140">
        <f t="shared" si="6"/>
        <v>0.37606346264859314</v>
      </c>
      <c r="C140">
        <f t="shared" si="7"/>
        <v>7.5212692529718628E-2</v>
      </c>
      <c r="D140">
        <f t="shared" si="8"/>
        <v>0.56808954382985311</v>
      </c>
    </row>
    <row r="141" spans="1:4" x14ac:dyDescent="0.25">
      <c r="A141">
        <v>0.79067354350413521</v>
      </c>
      <c r="B141">
        <f t="shared" si="6"/>
        <v>0.8087605135595779</v>
      </c>
      <c r="C141">
        <f t="shared" si="7"/>
        <v>0.16175210271191559</v>
      </c>
      <c r="D141">
        <f t="shared" si="8"/>
        <v>0.68391516105254491</v>
      </c>
    </row>
    <row r="142" spans="1:4" x14ac:dyDescent="0.25">
      <c r="A142">
        <v>0.77404095583971677</v>
      </c>
      <c r="B142">
        <f t="shared" si="6"/>
        <v>0.75222113061808771</v>
      </c>
      <c r="C142">
        <f t="shared" si="7"/>
        <v>0.15044422612361755</v>
      </c>
      <c r="D142">
        <f t="shared" si="8"/>
        <v>0.84315324740637754</v>
      </c>
    </row>
    <row r="143" spans="1:4" x14ac:dyDescent="0.25">
      <c r="A143">
        <v>0.52940458388012335</v>
      </c>
      <c r="B143">
        <f t="shared" si="6"/>
        <v>7.3773225087191321E-2</v>
      </c>
      <c r="C143">
        <f t="shared" si="7"/>
        <v>1.4754645017438265E-2</v>
      </c>
      <c r="D143">
        <f t="shared" si="8"/>
        <v>0.82467704645379614</v>
      </c>
    </row>
    <row r="144" spans="1:4" x14ac:dyDescent="0.25">
      <c r="A144">
        <v>0.78884243293557543</v>
      </c>
      <c r="B144">
        <f t="shared" si="6"/>
        <v>0.80241120409239797</v>
      </c>
      <c r="C144">
        <f t="shared" si="7"/>
        <v>0.16048224081847962</v>
      </c>
      <c r="D144">
        <f t="shared" si="8"/>
        <v>0.83350305849721096</v>
      </c>
    </row>
    <row r="145" spans="1:4" x14ac:dyDescent="0.25">
      <c r="A145">
        <v>7.7211828974272896E-3</v>
      </c>
      <c r="B145">
        <f t="shared" si="6"/>
        <v>-2.4218348721650429</v>
      </c>
      <c r="C145">
        <f t="shared" si="7"/>
        <v>-0.48436697443300858</v>
      </c>
      <c r="D145">
        <f t="shared" si="8"/>
        <v>0.32686948910139191</v>
      </c>
    </row>
    <row r="146" spans="1:4" x14ac:dyDescent="0.25">
      <c r="A146">
        <v>0.13815729239783928</v>
      </c>
      <c r="B146">
        <f t="shared" si="6"/>
        <v>-1.088635660098723</v>
      </c>
      <c r="C146">
        <f t="shared" si="7"/>
        <v>-0.21772713201974461</v>
      </c>
      <c r="D146">
        <f t="shared" si="8"/>
        <v>-0.3921618177283388</v>
      </c>
    </row>
    <row r="147" spans="1:4" x14ac:dyDescent="0.25">
      <c r="A147">
        <v>0.54908902249214153</v>
      </c>
      <c r="B147">
        <f t="shared" si="6"/>
        <v>0.12336009527832401</v>
      </c>
      <c r="C147">
        <f t="shared" si="7"/>
        <v>2.4672019055664803E-2</v>
      </c>
      <c r="D147">
        <f t="shared" si="8"/>
        <v>-0.48501185394477642</v>
      </c>
    </row>
    <row r="148" spans="1:4" x14ac:dyDescent="0.25">
      <c r="A148">
        <v>0.91903439436017942</v>
      </c>
      <c r="B148">
        <f t="shared" si="6"/>
        <v>1.3986058494530216</v>
      </c>
      <c r="C148">
        <f t="shared" si="7"/>
        <v>0.2797211698906043</v>
      </c>
      <c r="D148">
        <f t="shared" si="8"/>
        <v>-8.6083496115118549E-2</v>
      </c>
    </row>
    <row r="149" spans="1:4" x14ac:dyDescent="0.25">
      <c r="A149">
        <v>0.47337260048219243</v>
      </c>
      <c r="B149">
        <f t="shared" si="6"/>
        <v>-6.6794626908186869E-2</v>
      </c>
      <c r="C149">
        <f t="shared" si="7"/>
        <v>-1.3358925381637375E-2</v>
      </c>
      <c r="D149">
        <f t="shared" si="8"/>
        <v>0.16952333062781166</v>
      </c>
    </row>
    <row r="150" spans="1:4" x14ac:dyDescent="0.25">
      <c r="A150">
        <v>0.90130314035462511</v>
      </c>
      <c r="B150">
        <f t="shared" si="6"/>
        <v>1.2890125623241633</v>
      </c>
      <c r="C150">
        <f t="shared" si="7"/>
        <v>0.25780251246483266</v>
      </c>
      <c r="D150">
        <f t="shared" si="8"/>
        <v>0.3813981441236084</v>
      </c>
    </row>
    <row r="151" spans="1:4" x14ac:dyDescent="0.25">
      <c r="A151">
        <v>0.59398174993133335</v>
      </c>
      <c r="B151">
        <f t="shared" si="6"/>
        <v>0.23779963711555996</v>
      </c>
      <c r="C151">
        <f t="shared" si="7"/>
        <v>4.7559927423111992E-2</v>
      </c>
      <c r="D151">
        <f t="shared" si="8"/>
        <v>0.58470070394034812</v>
      </c>
    </row>
    <row r="152" spans="1:4" x14ac:dyDescent="0.25">
      <c r="A152">
        <v>0.33823664052247687</v>
      </c>
      <c r="B152">
        <f t="shared" si="6"/>
        <v>-0.4172804574528679</v>
      </c>
      <c r="C152">
        <f t="shared" si="7"/>
        <v>-8.3456091490573592E-2</v>
      </c>
      <c r="D152">
        <f t="shared" si="8"/>
        <v>0.42710840634250574</v>
      </c>
    </row>
    <row r="153" spans="1:4" x14ac:dyDescent="0.25">
      <c r="A153">
        <v>0.88418225653859062</v>
      </c>
      <c r="B153">
        <f t="shared" si="6"/>
        <v>1.1961565145325814</v>
      </c>
      <c r="C153">
        <f t="shared" si="7"/>
        <v>0.23923130290651629</v>
      </c>
      <c r="D153">
        <f t="shared" si="8"/>
        <v>0.50580754563900454</v>
      </c>
    </row>
    <row r="154" spans="1:4" x14ac:dyDescent="0.25">
      <c r="A154">
        <v>0.673421430097354</v>
      </c>
      <c r="B154">
        <f t="shared" si="6"/>
        <v>0.44938057752829208</v>
      </c>
      <c r="C154">
        <f t="shared" si="7"/>
        <v>8.9876115505658424E-2</v>
      </c>
      <c r="D154">
        <f t="shared" si="8"/>
        <v>0.70983032463272677</v>
      </c>
    </row>
    <row r="155" spans="1:4" x14ac:dyDescent="0.25">
      <c r="A155">
        <v>0.2349314859462264</v>
      </c>
      <c r="B155">
        <f t="shared" si="6"/>
        <v>-0.72270202387514959</v>
      </c>
      <c r="C155">
        <f t="shared" si="7"/>
        <v>-0.14454040477502991</v>
      </c>
      <c r="D155">
        <f t="shared" si="8"/>
        <v>0.50421235888624416</v>
      </c>
    </row>
    <row r="156" spans="1:4" x14ac:dyDescent="0.25">
      <c r="A156">
        <v>0.63124485000152597</v>
      </c>
      <c r="B156">
        <f t="shared" si="6"/>
        <v>0.33515217037666101</v>
      </c>
      <c r="C156">
        <f t="shared" si="7"/>
        <v>6.7030434075332199E-2</v>
      </c>
      <c r="D156">
        <f t="shared" si="8"/>
        <v>0.34031395688680066</v>
      </c>
    </row>
    <row r="157" spans="1:4" x14ac:dyDescent="0.25">
      <c r="A157">
        <v>9.3722342600787378E-2</v>
      </c>
      <c r="B157">
        <f t="shared" si="6"/>
        <v>-1.3181761568257597</v>
      </c>
      <c r="C157">
        <f t="shared" si="7"/>
        <v>-0.26363523136515193</v>
      </c>
      <c r="D157">
        <f t="shared" si="8"/>
        <v>6.8943324812087606E-2</v>
      </c>
    </row>
    <row r="158" spans="1:4" x14ac:dyDescent="0.25">
      <c r="A158">
        <v>0.56987212744529558</v>
      </c>
      <c r="B158">
        <f t="shared" si="6"/>
        <v>0.17604862070360067</v>
      </c>
      <c r="C158">
        <f t="shared" si="7"/>
        <v>3.5209724140720135E-2</v>
      </c>
      <c r="D158">
        <f t="shared" si="8"/>
        <v>-0.14690732423824654</v>
      </c>
    </row>
    <row r="159" spans="1:4" x14ac:dyDescent="0.25">
      <c r="A159">
        <v>0.59718619342631307</v>
      </c>
      <c r="B159">
        <f t="shared" si="6"/>
        <v>0.24607055879443415</v>
      </c>
      <c r="C159">
        <f t="shared" si="7"/>
        <v>4.9214111758886833E-2</v>
      </c>
      <c r="D159">
        <f t="shared" si="8"/>
        <v>-3.6622995905062274E-2</v>
      </c>
    </row>
    <row r="160" spans="1:4" x14ac:dyDescent="0.25">
      <c r="A160">
        <v>0.50883510849330116</v>
      </c>
      <c r="B160">
        <f t="shared" si="6"/>
        <v>2.2148143384830166E-2</v>
      </c>
      <c r="C160">
        <f t="shared" si="7"/>
        <v>4.4296286769660333E-3</v>
      </c>
      <c r="D160">
        <f t="shared" si="8"/>
        <v>1.9423932535914366E-2</v>
      </c>
    </row>
    <row r="161" spans="1:4" x14ac:dyDescent="0.25">
      <c r="A161">
        <v>0.21054719687490464</v>
      </c>
      <c r="B161">
        <f t="shared" si="6"/>
        <v>-0.80452403575811027</v>
      </c>
      <c r="C161">
        <f t="shared" si="7"/>
        <v>-0.16090480715162206</v>
      </c>
      <c r="D161">
        <f t="shared" si="8"/>
        <v>-0.14137899531362114</v>
      </c>
    </row>
    <row r="162" spans="1:4" x14ac:dyDescent="0.25">
      <c r="A162">
        <v>4.2909024323252054E-2</v>
      </c>
      <c r="B162">
        <f t="shared" si="6"/>
        <v>-1.7178825043264967</v>
      </c>
      <c r="C162">
        <f t="shared" si="7"/>
        <v>-0.34357650086529934</v>
      </c>
      <c r="D162">
        <f t="shared" si="8"/>
        <v>-0.60149402355265613</v>
      </c>
    </row>
    <row r="163" spans="1:4" x14ac:dyDescent="0.25">
      <c r="A163">
        <v>0.49034089175084689</v>
      </c>
      <c r="B163">
        <f t="shared" si="6"/>
        <v>-2.4214159867008235E-2</v>
      </c>
      <c r="C163">
        <f t="shared" si="7"/>
        <v>-4.8428319734016472E-3</v>
      </c>
      <c r="D163">
        <f t="shared" si="8"/>
        <v>-0.79525690159429596</v>
      </c>
    </row>
    <row r="164" spans="1:4" x14ac:dyDescent="0.25">
      <c r="A164">
        <v>0.54264961699270609</v>
      </c>
      <c r="B164">
        <f t="shared" si="6"/>
        <v>0.10711119490359421</v>
      </c>
      <c r="C164">
        <f t="shared" si="7"/>
        <v>2.1422238980718843E-2</v>
      </c>
      <c r="D164">
        <f t="shared" si="8"/>
        <v>-0.61914183107077947</v>
      </c>
    </row>
    <row r="165" spans="1:4" x14ac:dyDescent="0.25">
      <c r="A165">
        <v>1.8097476119266334E-2</v>
      </c>
      <c r="B165">
        <f t="shared" si="6"/>
        <v>-2.0947305461103607</v>
      </c>
      <c r="C165">
        <f t="shared" si="7"/>
        <v>-0.41894610922207215</v>
      </c>
      <c r="D165">
        <f t="shared" si="8"/>
        <v>-0.89497955899604875</v>
      </c>
    </row>
    <row r="166" spans="1:4" x14ac:dyDescent="0.25">
      <c r="A166">
        <v>0.74678792687765128</v>
      </c>
      <c r="B166">
        <f t="shared" si="6"/>
        <v>0.66441592014594653</v>
      </c>
      <c r="C166">
        <f t="shared" si="7"/>
        <v>0.13288318402918931</v>
      </c>
      <c r="D166">
        <f t="shared" si="8"/>
        <v>-0.96015196146751469</v>
      </c>
    </row>
    <row r="167" spans="1:4" x14ac:dyDescent="0.25">
      <c r="A167">
        <v>0.43873409222693566</v>
      </c>
      <c r="B167">
        <f t="shared" si="6"/>
        <v>-0.15417952674331059</v>
      </c>
      <c r="C167">
        <f t="shared" si="7"/>
        <v>-3.083590534866212E-2</v>
      </c>
      <c r="D167">
        <f t="shared" si="8"/>
        <v>-0.67936260889640343</v>
      </c>
    </row>
    <row r="168" spans="1:4" x14ac:dyDescent="0.25">
      <c r="A168">
        <v>0.19919431134983367</v>
      </c>
      <c r="B168">
        <f t="shared" si="6"/>
        <v>-0.84450257921264849</v>
      </c>
      <c r="C168">
        <f t="shared" si="7"/>
        <v>-0.16890051584252971</v>
      </c>
      <c r="D168">
        <f t="shared" si="8"/>
        <v>-0.74014291777344843</v>
      </c>
    </row>
    <row r="169" spans="1:4" x14ac:dyDescent="0.25">
      <c r="A169">
        <v>0.49824518570513016</v>
      </c>
      <c r="B169">
        <f t="shared" si="6"/>
        <v>-4.3986813127785129E-3</v>
      </c>
      <c r="C169">
        <f t="shared" si="7"/>
        <v>-8.7973626255570265E-4</v>
      </c>
      <c r="D169">
        <f t="shared" si="8"/>
        <v>-0.74500453473959127</v>
      </c>
    </row>
    <row r="170" spans="1:4" x14ac:dyDescent="0.25">
      <c r="A170">
        <v>9.1738639484847562E-2</v>
      </c>
      <c r="B170">
        <f t="shared" si="6"/>
        <v>-1.3301244257427738</v>
      </c>
      <c r="C170">
        <f t="shared" si="7"/>
        <v>-0.26602488514855477</v>
      </c>
      <c r="D170">
        <f t="shared" si="8"/>
        <v>-0.86282027557652796</v>
      </c>
    </row>
    <row r="171" spans="1:4" x14ac:dyDescent="0.25">
      <c r="A171">
        <v>0.64354380932035282</v>
      </c>
      <c r="B171">
        <f t="shared" si="6"/>
        <v>0.36794749954621314</v>
      </c>
      <c r="C171">
        <f t="shared" si="7"/>
        <v>7.3589499909242628E-2</v>
      </c>
      <c r="D171">
        <f t="shared" si="8"/>
        <v>-0.85608911718567904</v>
      </c>
    </row>
    <row r="172" spans="1:4" x14ac:dyDescent="0.25">
      <c r="A172">
        <v>7.8646198919644764E-2</v>
      </c>
      <c r="B172">
        <f t="shared" si="6"/>
        <v>-1.4142367607893211</v>
      </c>
      <c r="C172">
        <f t="shared" si="7"/>
        <v>-0.28284735215786422</v>
      </c>
      <c r="D172">
        <f t="shared" si="8"/>
        <v>-0.90148809598808921</v>
      </c>
    </row>
    <row r="173" spans="1:4" x14ac:dyDescent="0.25">
      <c r="A173">
        <v>0.73961607715079192</v>
      </c>
      <c r="B173">
        <f t="shared" si="6"/>
        <v>0.64216224264648725</v>
      </c>
      <c r="C173">
        <f t="shared" si="7"/>
        <v>0.12843244852929744</v>
      </c>
      <c r="D173">
        <f t="shared" si="8"/>
        <v>-0.84732064520325179</v>
      </c>
    </row>
    <row r="174" spans="1:4" x14ac:dyDescent="0.25">
      <c r="A174">
        <v>0.64433729056672873</v>
      </c>
      <c r="B174">
        <f t="shared" si="6"/>
        <v>0.37007659723342062</v>
      </c>
      <c r="C174">
        <f t="shared" si="7"/>
        <v>7.401531944668413E-2</v>
      </c>
      <c r="D174">
        <f t="shared" si="8"/>
        <v>-0.48825199303954958</v>
      </c>
    </row>
    <row r="175" spans="1:4" x14ac:dyDescent="0.25">
      <c r="A175">
        <v>0.40760521256141852</v>
      </c>
      <c r="B175">
        <f t="shared" si="6"/>
        <v>-0.23370961196146636</v>
      </c>
      <c r="C175">
        <f t="shared" si="7"/>
        <v>-4.6741922392293273E-2</v>
      </c>
      <c r="D175">
        <f t="shared" si="8"/>
        <v>-0.37072972932191717</v>
      </c>
    </row>
    <row r="176" spans="1:4" x14ac:dyDescent="0.25">
      <c r="A176">
        <v>0.76509903256324963</v>
      </c>
      <c r="B176">
        <f t="shared" si="6"/>
        <v>0.72280135479524765</v>
      </c>
      <c r="C176">
        <f t="shared" si="7"/>
        <v>0.14456027095904952</v>
      </c>
      <c r="D176">
        <f t="shared" si="8"/>
        <v>-0.19409124265154815</v>
      </c>
    </row>
    <row r="177" spans="1:4" x14ac:dyDescent="0.25">
      <c r="A177">
        <v>1.1993774224066897E-2</v>
      </c>
      <c r="B177">
        <f t="shared" si="6"/>
        <v>-2.2573286175640366</v>
      </c>
      <c r="C177">
        <f t="shared" si="7"/>
        <v>-0.45146572351280734</v>
      </c>
      <c r="D177">
        <f t="shared" si="8"/>
        <v>-0.47663447377090129</v>
      </c>
    </row>
    <row r="178" spans="1:4" x14ac:dyDescent="0.25">
      <c r="A178">
        <v>2.9236732078005312E-2</v>
      </c>
      <c r="B178">
        <f t="shared" si="6"/>
        <v>-1.8921314858900717</v>
      </c>
      <c r="C178">
        <f t="shared" si="7"/>
        <v>-0.37842629717801435</v>
      </c>
      <c r="D178">
        <f t="shared" si="8"/>
        <v>-1.1660530273562619</v>
      </c>
    </row>
    <row r="179" spans="1:4" x14ac:dyDescent="0.25">
      <c r="A179">
        <v>5.4567094943082983E-2</v>
      </c>
      <c r="B179">
        <f t="shared" si="6"/>
        <v>-1.60209687075035</v>
      </c>
      <c r="C179">
        <f t="shared" si="7"/>
        <v>-0.32041937415007005</v>
      </c>
      <c r="D179">
        <f t="shared" si="8"/>
        <v>-1.5938454634952925</v>
      </c>
    </row>
    <row r="180" spans="1:4" x14ac:dyDescent="0.25">
      <c r="A180">
        <v>0.19425031281472213</v>
      </c>
      <c r="B180">
        <f t="shared" si="6"/>
        <v>-0.86233967584463556</v>
      </c>
      <c r="C180">
        <f t="shared" si="7"/>
        <v>-0.17246793516892711</v>
      </c>
      <c r="D180">
        <f t="shared" si="8"/>
        <v>-1.7359217427002243</v>
      </c>
    </row>
    <row r="181" spans="1:4" x14ac:dyDescent="0.25">
      <c r="A181">
        <v>0.28800317392498548</v>
      </c>
      <c r="B181">
        <f t="shared" si="6"/>
        <v>-0.55922767516086447</v>
      </c>
      <c r="C181">
        <f t="shared" si="7"/>
        <v>-0.1118455350321729</v>
      </c>
      <c r="D181">
        <f t="shared" si="8"/>
        <v>-1.6558040708443869</v>
      </c>
    </row>
    <row r="182" spans="1:4" x14ac:dyDescent="0.25">
      <c r="A182">
        <v>0.48954741050447098</v>
      </c>
      <c r="B182">
        <f t="shared" si="6"/>
        <v>-2.6203754807348479E-2</v>
      </c>
      <c r="C182">
        <f t="shared" si="7"/>
        <v>-5.2407509614696961E-3</v>
      </c>
      <c r="D182">
        <f t="shared" si="8"/>
        <v>-1.4305449891659348</v>
      </c>
    </row>
    <row r="183" spans="1:4" x14ac:dyDescent="0.25">
      <c r="A183">
        <v>0.87343974120303969</v>
      </c>
      <c r="B183">
        <f t="shared" si="6"/>
        <v>1.1428026998778593</v>
      </c>
      <c r="C183">
        <f t="shared" si="7"/>
        <v>0.22856053997557188</v>
      </c>
      <c r="D183">
        <f t="shared" si="8"/>
        <v>-0.92059212722249861</v>
      </c>
    </row>
    <row r="184" spans="1:4" x14ac:dyDescent="0.25">
      <c r="A184">
        <v>0.94518875698110905</v>
      </c>
      <c r="B184">
        <f t="shared" si="6"/>
        <v>1.5998922628977703</v>
      </c>
      <c r="C184">
        <f t="shared" si="7"/>
        <v>0.3199784525795541</v>
      </c>
      <c r="D184">
        <f t="shared" si="8"/>
        <v>-0.21079076322043019</v>
      </c>
    </row>
    <row r="185" spans="1:4" x14ac:dyDescent="0.25">
      <c r="A185">
        <v>0.99295022431104463</v>
      </c>
      <c r="B185">
        <f t="shared" si="6"/>
        <v>2.4547170615446894</v>
      </c>
      <c r="C185">
        <f t="shared" si="7"/>
        <v>0.4909434123089379</v>
      </c>
      <c r="D185">
        <f t="shared" si="8"/>
        <v>0.61029140905419244</v>
      </c>
    </row>
    <row r="186" spans="1:4" x14ac:dyDescent="0.25">
      <c r="A186">
        <v>0.76128421887874997</v>
      </c>
      <c r="B186">
        <f t="shared" si="6"/>
        <v>0.710439618520877</v>
      </c>
      <c r="C186">
        <f t="shared" si="7"/>
        <v>0.14208792370417542</v>
      </c>
      <c r="D186">
        <f t="shared" si="8"/>
        <v>1.0721701220255735</v>
      </c>
    </row>
    <row r="187" spans="1:4" x14ac:dyDescent="0.25">
      <c r="A187">
        <v>0.11935789056062501</v>
      </c>
      <c r="B187">
        <f t="shared" si="6"/>
        <v>-1.1782027635348835</v>
      </c>
      <c r="C187">
        <f t="shared" si="7"/>
        <v>-0.2356405527069767</v>
      </c>
      <c r="D187">
        <f t="shared" si="8"/>
        <v>0.74997467624724012</v>
      </c>
    </row>
    <row r="188" spans="1:4" x14ac:dyDescent="0.25">
      <c r="A188">
        <v>0.36198004089480268</v>
      </c>
      <c r="B188">
        <f t="shared" si="6"/>
        <v>-0.35317122100038495</v>
      </c>
      <c r="C188">
        <f t="shared" si="7"/>
        <v>-7.0634244200076995E-2</v>
      </c>
      <c r="D188">
        <f t="shared" si="8"/>
        <v>0.3172689993614361</v>
      </c>
    </row>
    <row r="189" spans="1:4" x14ac:dyDescent="0.25">
      <c r="A189">
        <v>0.26496169927060764</v>
      </c>
      <c r="B189">
        <f t="shared" si="6"/>
        <v>-0.62812295198051415</v>
      </c>
      <c r="C189">
        <f t="shared" si="7"/>
        <v>-0.12562459039610283</v>
      </c>
      <c r="D189">
        <f t="shared" si="8"/>
        <v>6.4619789312976753E-2</v>
      </c>
    </row>
    <row r="190" spans="1:4" x14ac:dyDescent="0.25">
      <c r="A190">
        <v>0.41877498702963345</v>
      </c>
      <c r="B190">
        <f t="shared" si="6"/>
        <v>-0.20502835172454231</v>
      </c>
      <c r="C190">
        <f t="shared" si="7"/>
        <v>-4.1005670344908464E-2</v>
      </c>
      <c r="D190">
        <f t="shared" si="8"/>
        <v>-0.1023719702510196</v>
      </c>
    </row>
    <row r="191" spans="1:4" x14ac:dyDescent="0.25">
      <c r="A191">
        <v>0.60298471022675248</v>
      </c>
      <c r="B191">
        <f t="shared" si="6"/>
        <v>0.26108030485310857</v>
      </c>
      <c r="C191">
        <f t="shared" si="7"/>
        <v>5.2216060970621717E-2</v>
      </c>
      <c r="D191">
        <f t="shared" si="8"/>
        <v>-6.6586618540611583E-2</v>
      </c>
    </row>
    <row r="192" spans="1:4" x14ac:dyDescent="0.25">
      <c r="A192">
        <v>0.91183202612384406</v>
      </c>
      <c r="B192">
        <f t="shared" si="6"/>
        <v>1.3521230718018913</v>
      </c>
      <c r="C192">
        <f t="shared" si="7"/>
        <v>0.27042461436037829</v>
      </c>
      <c r="D192">
        <f t="shared" si="8"/>
        <v>0.2641497744014486</v>
      </c>
    </row>
    <row r="193" spans="1:4" x14ac:dyDescent="0.25">
      <c r="A193">
        <v>0.50587481307412951</v>
      </c>
      <c r="B193">
        <f t="shared" si="6"/>
        <v>1.4726504831850805E-2</v>
      </c>
      <c r="C193">
        <f t="shared" si="7"/>
        <v>2.9453009663701611E-3</v>
      </c>
      <c r="D193">
        <f t="shared" si="8"/>
        <v>0.4576472734118695</v>
      </c>
    </row>
    <row r="194" spans="1:4" x14ac:dyDescent="0.25">
      <c r="A194">
        <v>0.34705648976104009</v>
      </c>
      <c r="B194">
        <f t="shared" si="6"/>
        <v>-0.3932796056582829</v>
      </c>
      <c r="C194">
        <f t="shared" si="7"/>
        <v>-7.8655921131656592E-2</v>
      </c>
      <c r="D194">
        <f t="shared" si="8"/>
        <v>0.29011266846757217</v>
      </c>
    </row>
    <row r="195" spans="1:4" x14ac:dyDescent="0.25">
      <c r="A195">
        <v>0.89837336344492935</v>
      </c>
      <c r="B195">
        <f t="shared" si="6"/>
        <v>1.2723373789740493</v>
      </c>
      <c r="C195">
        <f t="shared" si="7"/>
        <v>0.25446747579480988</v>
      </c>
      <c r="D195">
        <f t="shared" si="8"/>
        <v>0.41576728155037668</v>
      </c>
    </row>
    <row r="196" spans="1:4" x14ac:dyDescent="0.25">
      <c r="A196">
        <v>0.68550675984984888</v>
      </c>
      <c r="B196">
        <f t="shared" si="6"/>
        <v>0.48315387891815353</v>
      </c>
      <c r="C196">
        <f t="shared" si="7"/>
        <v>9.6630775783630718E-2</v>
      </c>
      <c r="D196">
        <f t="shared" si="8"/>
        <v>0.65826532923926095</v>
      </c>
    </row>
    <row r="197" spans="1:4" x14ac:dyDescent="0.25">
      <c r="A197">
        <v>0.50428785058137759</v>
      </c>
      <c r="B197">
        <f t="shared" si="6"/>
        <v>1.074825444972341E-2</v>
      </c>
      <c r="C197">
        <f t="shared" si="7"/>
        <v>2.1496508899446821E-3</v>
      </c>
      <c r="D197">
        <f t="shared" si="8"/>
        <v>0.61572961248662106</v>
      </c>
    </row>
    <row r="198" spans="1:4" x14ac:dyDescent="0.25">
      <c r="A198">
        <v>0.49717703787347028</v>
      </c>
      <c r="B198">
        <f t="shared" si="6"/>
        <v>-7.0761757374838124E-3</v>
      </c>
      <c r="C198">
        <f t="shared" si="7"/>
        <v>-1.4152351474967626E-3</v>
      </c>
      <c r="D198">
        <f t="shared" si="8"/>
        <v>0.49310314064275029</v>
      </c>
    </row>
    <row r="199" spans="1:4" x14ac:dyDescent="0.25">
      <c r="A199">
        <v>0.7015594958342235</v>
      </c>
      <c r="B199">
        <f t="shared" si="6"/>
        <v>0.5288910826265264</v>
      </c>
      <c r="C199">
        <f t="shared" si="7"/>
        <v>0.10577821652530528</v>
      </c>
      <c r="D199">
        <f t="shared" si="8"/>
        <v>0.49898701740675849</v>
      </c>
    </row>
    <row r="200" spans="1:4" x14ac:dyDescent="0.25">
      <c r="A200">
        <v>0.44691305276650289</v>
      </c>
      <c r="B200">
        <f t="shared" ref="B200:B263" si="9">_xlfn.NORM.S.INV(A200)</f>
        <v>-0.13346441454438496</v>
      </c>
      <c r="C200">
        <f t="shared" ref="C200:C263" si="10">B200*$B$2</f>
        <v>-2.6692882908876992E-2</v>
      </c>
      <c r="D200">
        <f t="shared" si="8"/>
        <v>0.46769712588930457</v>
      </c>
    </row>
    <row r="201" spans="1:4" x14ac:dyDescent="0.25">
      <c r="A201">
        <v>0.91225928525650812</v>
      </c>
      <c r="B201">
        <f t="shared" si="9"/>
        <v>1.3547995517108538</v>
      </c>
      <c r="C201">
        <f t="shared" si="10"/>
        <v>0.27095991034217076</v>
      </c>
      <c r="D201">
        <f t="shared" ref="D201:D264" si="11">$B$1+C201+$B$3*D200+$B$4*C200</f>
        <v>0.62109401643562512</v>
      </c>
    </row>
    <row r="202" spans="1:4" x14ac:dyDescent="0.25">
      <c r="A202">
        <v>0.58131656849879454</v>
      </c>
      <c r="B202">
        <f t="shared" si="9"/>
        <v>0.2052627276951336</v>
      </c>
      <c r="C202">
        <f t="shared" si="10"/>
        <v>4.1052545539026722E-2</v>
      </c>
      <c r="D202">
        <f t="shared" si="11"/>
        <v>0.78179167799548055</v>
      </c>
    </row>
    <row r="203" spans="1:4" x14ac:dyDescent="0.25">
      <c r="A203">
        <v>0.37070833460493791</v>
      </c>
      <c r="B203">
        <f t="shared" si="9"/>
        <v>-0.32997788909434306</v>
      </c>
      <c r="C203">
        <f t="shared" si="10"/>
        <v>-6.5995577818868612E-2</v>
      </c>
      <c r="D203">
        <f t="shared" si="11"/>
        <v>0.59638505556263999</v>
      </c>
    </row>
    <row r="204" spans="1:4" x14ac:dyDescent="0.25">
      <c r="A204">
        <v>0.13760795922727134</v>
      </c>
      <c r="B204">
        <f t="shared" si="9"/>
        <v>-1.0911294667834077</v>
      </c>
      <c r="C204">
        <f t="shared" si="10"/>
        <v>-0.21822589335668155</v>
      </c>
      <c r="D204">
        <f t="shared" si="11"/>
        <v>0.19948613105644875</v>
      </c>
    </row>
    <row r="205" spans="1:4" x14ac:dyDescent="0.25">
      <c r="A205">
        <v>0.35685293130283519</v>
      </c>
      <c r="B205">
        <f t="shared" si="9"/>
        <v>-0.36688357645153258</v>
      </c>
      <c r="C205">
        <f t="shared" si="10"/>
        <v>-7.3376715290306524E-2</v>
      </c>
      <c r="D205">
        <f t="shared" si="11"/>
        <v>-0.11019111446616091</v>
      </c>
    </row>
    <row r="206" spans="1:4" x14ac:dyDescent="0.25">
      <c r="A206">
        <v>0.86330759605700857</v>
      </c>
      <c r="B206">
        <f t="shared" si="9"/>
        <v>1.0953009581444177</v>
      </c>
      <c r="C206">
        <f t="shared" si="10"/>
        <v>0.21906019162888357</v>
      </c>
      <c r="D206">
        <f t="shared" si="11"/>
        <v>6.4868256294678989E-2</v>
      </c>
    </row>
    <row r="207" spans="1:4" x14ac:dyDescent="0.25">
      <c r="A207">
        <v>0.17923520615253152</v>
      </c>
      <c r="B207">
        <f t="shared" si="9"/>
        <v>-0.91828359741504151</v>
      </c>
      <c r="C207">
        <f t="shared" si="10"/>
        <v>-0.18365671948300832</v>
      </c>
      <c r="D207">
        <f t="shared" si="11"/>
        <v>6.5392058018730104E-2</v>
      </c>
    </row>
    <row r="208" spans="1:4" x14ac:dyDescent="0.25">
      <c r="A208">
        <v>0.24262215033417767</v>
      </c>
      <c r="B208">
        <f t="shared" si="9"/>
        <v>-0.69789269895886286</v>
      </c>
      <c r="C208">
        <f t="shared" si="10"/>
        <v>-0.13957853979177257</v>
      </c>
      <c r="D208">
        <f t="shared" si="11"/>
        <v>-0.25255594091149597</v>
      </c>
    </row>
    <row r="209" spans="1:4" x14ac:dyDescent="0.25">
      <c r="A209">
        <v>0.96758934293649101</v>
      </c>
      <c r="B209">
        <f t="shared" si="9"/>
        <v>1.8464884553118046</v>
      </c>
      <c r="C209">
        <f t="shared" si="10"/>
        <v>0.36929769106236093</v>
      </c>
      <c r="D209">
        <f t="shared" si="11"/>
        <v>4.1632252520568847E-2</v>
      </c>
    </row>
    <row r="210" spans="1:4" x14ac:dyDescent="0.25">
      <c r="A210">
        <v>0.70131534775841553</v>
      </c>
      <c r="B210">
        <f t="shared" si="9"/>
        <v>0.52818735575768971</v>
      </c>
      <c r="C210">
        <f t="shared" si="10"/>
        <v>0.10563747115153795</v>
      </c>
      <c r="D210">
        <f t="shared" si="11"/>
        <v>0.4713111951241179</v>
      </c>
    </row>
    <row r="211" spans="1:4" x14ac:dyDescent="0.25">
      <c r="A211">
        <v>0.31296731467635119</v>
      </c>
      <c r="B211">
        <f t="shared" si="9"/>
        <v>-0.48745682903151283</v>
      </c>
      <c r="C211">
        <f t="shared" si="10"/>
        <v>-9.7491365806302577E-2</v>
      </c>
      <c r="D211">
        <f t="shared" si="11"/>
        <v>0.37463131432937591</v>
      </c>
    </row>
    <row r="212" spans="1:4" x14ac:dyDescent="0.25">
      <c r="A212">
        <v>0.92379528183843496</v>
      </c>
      <c r="B212">
        <f t="shared" si="9"/>
        <v>1.4310725051421322</v>
      </c>
      <c r="C212">
        <f t="shared" si="10"/>
        <v>0.28621450102842644</v>
      </c>
      <c r="D212">
        <f t="shared" si="11"/>
        <v>0.49817732326625486</v>
      </c>
    </row>
    <row r="213" spans="1:4" x14ac:dyDescent="0.25">
      <c r="A213">
        <v>0.60103152562028872</v>
      </c>
      <c r="B213">
        <f t="shared" si="9"/>
        <v>0.25601798659587272</v>
      </c>
      <c r="C213">
        <f t="shared" si="10"/>
        <v>5.1203597319174544E-2</v>
      </c>
      <c r="D213">
        <f t="shared" si="11"/>
        <v>0.70733850685776223</v>
      </c>
    </row>
    <row r="214" spans="1:4" x14ac:dyDescent="0.25">
      <c r="A214">
        <v>0.99859614856410417</v>
      </c>
      <c r="B214">
        <f t="shared" si="9"/>
        <v>2.9880427405091621</v>
      </c>
      <c r="C214">
        <f t="shared" si="10"/>
        <v>0.59760854810183239</v>
      </c>
      <c r="D214">
        <f t="shared" si="11"/>
        <v>1.2095625911752992</v>
      </c>
    </row>
    <row r="215" spans="1:4" x14ac:dyDescent="0.25">
      <c r="A215">
        <v>0.14258247627185888</v>
      </c>
      <c r="B215">
        <f t="shared" si="9"/>
        <v>-1.0687885662548195</v>
      </c>
      <c r="C215">
        <f t="shared" si="10"/>
        <v>-0.21375771325096393</v>
      </c>
      <c r="D215">
        <f t="shared" si="11"/>
        <v>1.2917400529809246</v>
      </c>
    </row>
    <row r="216" spans="1:4" x14ac:dyDescent="0.25">
      <c r="A216">
        <v>0.32712790307321388</v>
      </c>
      <c r="B216">
        <f t="shared" si="9"/>
        <v>-0.4478578273142631</v>
      </c>
      <c r="C216">
        <f t="shared" si="10"/>
        <v>-8.9571565462852623E-2</v>
      </c>
      <c r="D216">
        <f t="shared" si="11"/>
        <v>0.75143853499601965</v>
      </c>
    </row>
    <row r="217" spans="1:4" x14ac:dyDescent="0.25">
      <c r="A217">
        <v>0.54426709799493389</v>
      </c>
      <c r="B217">
        <f t="shared" si="9"/>
        <v>0.11118984525833091</v>
      </c>
      <c r="C217">
        <f t="shared" si="10"/>
        <v>2.2237969051666182E-2</v>
      </c>
      <c r="D217">
        <f t="shared" si="11"/>
        <v>0.54277438813191459</v>
      </c>
    </row>
    <row r="218" spans="1:4" x14ac:dyDescent="0.25">
      <c r="A218">
        <v>0.21875667592394787</v>
      </c>
      <c r="B218">
        <f t="shared" si="9"/>
        <v>-0.77639914073464389</v>
      </c>
      <c r="C218">
        <f t="shared" si="10"/>
        <v>-0.15527982814692878</v>
      </c>
      <c r="D218">
        <f t="shared" si="11"/>
        <v>0.29895385450510248</v>
      </c>
    </row>
    <row r="219" spans="1:4" x14ac:dyDescent="0.25">
      <c r="A219">
        <v>0.80312509537034216</v>
      </c>
      <c r="B219">
        <f t="shared" si="9"/>
        <v>0.85283680725810984</v>
      </c>
      <c r="C219">
        <f t="shared" si="10"/>
        <v>0.17056736145162199</v>
      </c>
      <c r="D219">
        <f t="shared" si="11"/>
        <v>0.26997859972346805</v>
      </c>
    </row>
    <row r="220" spans="1:4" x14ac:dyDescent="0.25">
      <c r="A220">
        <v>0.9702139347514267</v>
      </c>
      <c r="B220">
        <f t="shared" si="9"/>
        <v>1.8839471062678796</v>
      </c>
      <c r="C220">
        <f t="shared" si="10"/>
        <v>0.37678942125357595</v>
      </c>
      <c r="D220">
        <f t="shared" si="11"/>
        <v>0.74628292633881022</v>
      </c>
    </row>
    <row r="221" spans="1:4" x14ac:dyDescent="0.25">
      <c r="A221">
        <v>0.97769096957304602</v>
      </c>
      <c r="B221">
        <f t="shared" si="9"/>
        <v>2.0082374905613825</v>
      </c>
      <c r="C221">
        <f t="shared" si="10"/>
        <v>0.40164749811227651</v>
      </c>
      <c r="D221">
        <f t="shared" si="11"/>
        <v>1.337784318311543</v>
      </c>
    </row>
    <row r="222" spans="1:4" x14ac:dyDescent="0.25">
      <c r="A222">
        <v>0.12186040833765679</v>
      </c>
      <c r="B222">
        <f t="shared" si="9"/>
        <v>-1.165736948231537</v>
      </c>
      <c r="C222">
        <f t="shared" si="10"/>
        <v>-0.23314738964630741</v>
      </c>
      <c r="D222">
        <f t="shared" si="11"/>
        <v>1.1985628133039761</v>
      </c>
    </row>
    <row r="223" spans="1:4" x14ac:dyDescent="0.25">
      <c r="A223">
        <v>0.61076693014313177</v>
      </c>
      <c r="B223">
        <f t="shared" si="9"/>
        <v>0.28131847702258922</v>
      </c>
      <c r="C223">
        <f t="shared" si="10"/>
        <v>5.6263695404517845E-2</v>
      </c>
      <c r="D223">
        <f t="shared" si="11"/>
        <v>0.80528129536602211</v>
      </c>
    </row>
    <row r="224" spans="1:4" x14ac:dyDescent="0.25">
      <c r="A224">
        <v>0.61555833613086341</v>
      </c>
      <c r="B224">
        <f t="shared" si="9"/>
        <v>0.29383586518223875</v>
      </c>
      <c r="C224">
        <f t="shared" si="10"/>
        <v>5.8767173036447753E-2</v>
      </c>
      <c r="D224">
        <f t="shared" si="11"/>
        <v>0.75362953519333153</v>
      </c>
    </row>
    <row r="225" spans="1:4" x14ac:dyDescent="0.25">
      <c r="A225">
        <v>0.97918637653736995</v>
      </c>
      <c r="B225">
        <f t="shared" si="9"/>
        <v>2.0372275232292769</v>
      </c>
      <c r="C225">
        <f t="shared" si="10"/>
        <v>0.40744550464585538</v>
      </c>
      <c r="D225">
        <f t="shared" si="11"/>
        <v>1.0632395885333235</v>
      </c>
    </row>
    <row r="226" spans="1:4" x14ac:dyDescent="0.25">
      <c r="A226">
        <v>0.87707144383068336</v>
      </c>
      <c r="B226">
        <f t="shared" si="9"/>
        <v>1.1604709555195234</v>
      </c>
      <c r="C226">
        <f t="shared" si="10"/>
        <v>0.2320941911039047</v>
      </c>
      <c r="D226">
        <f t="shared" si="11"/>
        <v>1.4493868161118333</v>
      </c>
    </row>
    <row r="227" spans="1:4" x14ac:dyDescent="0.25">
      <c r="A227">
        <v>0.34940641499069186</v>
      </c>
      <c r="B227">
        <f t="shared" si="9"/>
        <v>-0.38692351771361411</v>
      </c>
      <c r="C227">
        <f t="shared" si="10"/>
        <v>-7.7384703542722824E-2</v>
      </c>
      <c r="D227">
        <f t="shared" si="11"/>
        <v>1.2910095213402581</v>
      </c>
    </row>
    <row r="228" spans="1:4" x14ac:dyDescent="0.25">
      <c r="A228">
        <v>0.53718680379650263</v>
      </c>
      <c r="B228">
        <f t="shared" si="9"/>
        <v>9.3348890759498593E-2</v>
      </c>
      <c r="C228">
        <f t="shared" si="10"/>
        <v>1.866977815189972E-2</v>
      </c>
      <c r="D228">
        <f t="shared" si="11"/>
        <v>0.98183116203565557</v>
      </c>
    </row>
    <row r="229" spans="1:4" x14ac:dyDescent="0.25">
      <c r="A229">
        <v>0.35029145176549575</v>
      </c>
      <c r="B229">
        <f t="shared" si="9"/>
        <v>-0.38453372665401331</v>
      </c>
      <c r="C229">
        <f t="shared" si="10"/>
        <v>-7.6906745330802662E-2</v>
      </c>
      <c r="D229">
        <f t="shared" si="11"/>
        <v>0.72536098463443166</v>
      </c>
    </row>
    <row r="230" spans="1:4" x14ac:dyDescent="0.25">
      <c r="A230">
        <v>0.70897549363689072</v>
      </c>
      <c r="B230">
        <f t="shared" si="9"/>
        <v>0.55039421929345211</v>
      </c>
      <c r="C230">
        <f t="shared" si="10"/>
        <v>0.11007884385869043</v>
      </c>
      <c r="D230">
        <f t="shared" si="11"/>
        <v>0.6211515607685133</v>
      </c>
    </row>
    <row r="231" spans="1:4" x14ac:dyDescent="0.25">
      <c r="A231">
        <v>0.95712149418622394</v>
      </c>
      <c r="B231">
        <f t="shared" si="9"/>
        <v>1.7182171658052035</v>
      </c>
      <c r="C231">
        <f t="shared" si="10"/>
        <v>0.34364343316104073</v>
      </c>
      <c r="D231">
        <f t="shared" si="11"/>
        <v>0.93963564124867283</v>
      </c>
    </row>
    <row r="232" spans="1:4" x14ac:dyDescent="0.25">
      <c r="A232">
        <v>0.58549760429700615</v>
      </c>
      <c r="B232">
        <f t="shared" si="9"/>
        <v>0.21597813459070442</v>
      </c>
      <c r="C232">
        <f t="shared" si="10"/>
        <v>4.3195626918140884E-2</v>
      </c>
      <c r="D232">
        <f t="shared" si="11"/>
        <v>1.1041832297620158</v>
      </c>
    </row>
    <row r="233" spans="1:4" x14ac:dyDescent="0.25">
      <c r="A233">
        <v>4.6235541856135744E-2</v>
      </c>
      <c r="B233">
        <f t="shared" si="9"/>
        <v>-1.682504341773239</v>
      </c>
      <c r="C233">
        <f t="shared" si="10"/>
        <v>-0.33650086835464782</v>
      </c>
      <c r="D233">
        <f t="shared" si="11"/>
        <v>0.58572177968129169</v>
      </c>
    </row>
    <row r="234" spans="1:4" x14ac:dyDescent="0.25">
      <c r="A234">
        <v>0.73311563463240459</v>
      </c>
      <c r="B234">
        <f t="shared" si="9"/>
        <v>0.62226332790388783</v>
      </c>
      <c r="C234">
        <f t="shared" si="10"/>
        <v>0.12445266558077757</v>
      </c>
      <c r="D234">
        <f t="shared" si="11"/>
        <v>0.29017930780662787</v>
      </c>
    </row>
    <row r="235" spans="1:4" x14ac:dyDescent="0.25">
      <c r="A235">
        <v>0.64439832758568072</v>
      </c>
      <c r="B235">
        <f t="shared" si="9"/>
        <v>0.37024044336206241</v>
      </c>
      <c r="C235">
        <f t="shared" si="10"/>
        <v>7.4048088672412485E-2</v>
      </c>
      <c r="D235">
        <f t="shared" si="11"/>
        <v>0.41819893394041457</v>
      </c>
    </row>
    <row r="236" spans="1:4" x14ac:dyDescent="0.25">
      <c r="A236">
        <v>0.9574877162999359</v>
      </c>
      <c r="B236">
        <f t="shared" si="9"/>
        <v>1.7222481968438494</v>
      </c>
      <c r="C236">
        <f t="shared" si="10"/>
        <v>0.34444963936876993</v>
      </c>
      <c r="D236">
        <f t="shared" si="11"/>
        <v>0.7456520663262729</v>
      </c>
    </row>
    <row r="237" spans="1:4" x14ac:dyDescent="0.25">
      <c r="A237">
        <v>0.49027985473189489</v>
      </c>
      <c r="B237">
        <f t="shared" si="9"/>
        <v>-2.4367202128314669E-2</v>
      </c>
      <c r="C237">
        <f t="shared" si="10"/>
        <v>-4.8734404256629343E-3</v>
      </c>
      <c r="D237">
        <f t="shared" si="11"/>
        <v>0.9016528880672483</v>
      </c>
    </row>
    <row r="238" spans="1:4" x14ac:dyDescent="0.25">
      <c r="A238">
        <v>0.13721121860408339</v>
      </c>
      <c r="B238">
        <f t="shared" si="9"/>
        <v>-1.0929347780636602</v>
      </c>
      <c r="C238">
        <f t="shared" si="10"/>
        <v>-0.21858695561273206</v>
      </c>
      <c r="D238">
        <f t="shared" si="11"/>
        <v>0.49834925845797007</v>
      </c>
    </row>
    <row r="239" spans="1:4" x14ac:dyDescent="0.25">
      <c r="A239">
        <v>0.97549363689077428</v>
      </c>
      <c r="B239">
        <f t="shared" si="9"/>
        <v>1.9684809471085842</v>
      </c>
      <c r="C239">
        <f t="shared" si="10"/>
        <v>0.39369618942171686</v>
      </c>
      <c r="D239">
        <f t="shared" si="11"/>
        <v>0.59564733613663412</v>
      </c>
    </row>
    <row r="240" spans="1:4" x14ac:dyDescent="0.25">
      <c r="A240">
        <v>7.8096865749076816E-2</v>
      </c>
      <c r="B240">
        <f t="shared" si="9"/>
        <v>-1.4179898385081546</v>
      </c>
      <c r="C240">
        <f t="shared" si="10"/>
        <v>-0.28359796770163093</v>
      </c>
      <c r="D240">
        <f t="shared" si="11"/>
        <v>0.54724647168722163</v>
      </c>
    </row>
    <row r="241" spans="1:4" x14ac:dyDescent="0.25">
      <c r="A241">
        <v>0.55433820612201301</v>
      </c>
      <c r="B241">
        <f t="shared" si="9"/>
        <v>0.13662958827300087</v>
      </c>
      <c r="C241">
        <f t="shared" si="10"/>
        <v>2.7325917654600174E-2</v>
      </c>
      <c r="D241">
        <f t="shared" si="11"/>
        <v>0.20988492407290965</v>
      </c>
    </row>
    <row r="242" spans="1:4" x14ac:dyDescent="0.25">
      <c r="A242">
        <v>0.36448255867183449</v>
      </c>
      <c r="B242">
        <f t="shared" si="9"/>
        <v>-0.34650248453110477</v>
      </c>
      <c r="C242">
        <f t="shared" si="10"/>
        <v>-6.9300496906220962E-2</v>
      </c>
      <c r="D242">
        <f t="shared" si="11"/>
        <v>0.12320076824124693</v>
      </c>
    </row>
    <row r="243" spans="1:4" x14ac:dyDescent="0.25">
      <c r="A243">
        <v>0.94360179448835724</v>
      </c>
      <c r="B243">
        <f t="shared" si="9"/>
        <v>1.5857483297886255</v>
      </c>
      <c r="C243">
        <f t="shared" si="10"/>
        <v>0.31714966595772509</v>
      </c>
      <c r="D243">
        <f t="shared" si="11"/>
        <v>0.35333983333512375</v>
      </c>
    </row>
    <row r="244" spans="1:4" x14ac:dyDescent="0.25">
      <c r="A244">
        <v>0.49946592608417006</v>
      </c>
      <c r="B244">
        <f t="shared" si="9"/>
        <v>-1.3387251780359933E-3</v>
      </c>
      <c r="C244">
        <f t="shared" si="10"/>
        <v>-2.6774503560719867E-4</v>
      </c>
      <c r="D244">
        <f t="shared" si="11"/>
        <v>0.56783882099444438</v>
      </c>
    </row>
    <row r="245" spans="1:4" x14ac:dyDescent="0.25">
      <c r="A245">
        <v>0.48695333719901118</v>
      </c>
      <c r="B245">
        <f t="shared" si="9"/>
        <v>-3.2708965355755078E-2</v>
      </c>
      <c r="C245">
        <f t="shared" si="10"/>
        <v>-6.5417930711510162E-3</v>
      </c>
      <c r="D245">
        <f t="shared" si="11"/>
        <v>0.44748829319235806</v>
      </c>
    </row>
    <row r="246" spans="1:4" x14ac:dyDescent="0.25">
      <c r="A246">
        <v>0.45493942075869015</v>
      </c>
      <c r="B246">
        <f t="shared" si="9"/>
        <v>-0.11319136485541959</v>
      </c>
      <c r="C246">
        <f t="shared" si="10"/>
        <v>-2.2638272971083919E-2</v>
      </c>
      <c r="D246">
        <f t="shared" si="11"/>
        <v>0.32946474781876667</v>
      </c>
    </row>
    <row r="247" spans="1:4" x14ac:dyDescent="0.25">
      <c r="A247">
        <v>0.57164220099490337</v>
      </c>
      <c r="B247">
        <f t="shared" si="9"/>
        <v>0.18055663318818727</v>
      </c>
      <c r="C247">
        <f t="shared" si="10"/>
        <v>3.6111326637637456E-2</v>
      </c>
      <c r="D247">
        <f t="shared" si="11"/>
        <v>0.2793086792186753</v>
      </c>
    </row>
    <row r="248" spans="1:4" x14ac:dyDescent="0.25">
      <c r="A248">
        <v>0.22360911893063143</v>
      </c>
      <c r="B248">
        <f t="shared" si="9"/>
        <v>-0.76006080831341205</v>
      </c>
      <c r="C248">
        <f t="shared" si="10"/>
        <v>-0.15201216166268242</v>
      </c>
      <c r="D248">
        <f t="shared" si="11"/>
        <v>0.10393497568613155</v>
      </c>
    </row>
    <row r="249" spans="1:4" x14ac:dyDescent="0.25">
      <c r="A249">
        <v>0.56962797936948761</v>
      </c>
      <c r="B249">
        <f t="shared" si="9"/>
        <v>0.17542710861799418</v>
      </c>
      <c r="C249">
        <f t="shared" si="10"/>
        <v>3.5085421723598839E-2</v>
      </c>
      <c r="D249">
        <f t="shared" si="11"/>
        <v>-1.8577543223910087E-2</v>
      </c>
    </row>
    <row r="250" spans="1:4" x14ac:dyDescent="0.25">
      <c r="A250">
        <v>0.20139164403210547</v>
      </c>
      <c r="B250">
        <f t="shared" si="9"/>
        <v>-0.83666074894465126</v>
      </c>
      <c r="C250">
        <f t="shared" si="10"/>
        <v>-0.16733214978893027</v>
      </c>
      <c r="D250">
        <f t="shared" si="11"/>
        <v>-0.1506173048168194</v>
      </c>
    </row>
    <row r="251" spans="1:4" x14ac:dyDescent="0.25">
      <c r="A251">
        <v>6.9612720114749602E-2</v>
      </c>
      <c r="B251">
        <f t="shared" si="9"/>
        <v>-1.4786815701965423</v>
      </c>
      <c r="C251">
        <f t="shared" si="10"/>
        <v>-0.2957363140393085</v>
      </c>
      <c r="D251">
        <f t="shared" si="11"/>
        <v>-0.56682909270280124</v>
      </c>
    </row>
    <row r="252" spans="1:4" x14ac:dyDescent="0.25">
      <c r="A252">
        <v>0.35551011688589129</v>
      </c>
      <c r="B252">
        <f t="shared" si="9"/>
        <v>-0.37048623119411384</v>
      </c>
      <c r="C252">
        <f t="shared" si="10"/>
        <v>-7.4097246238822773E-2</v>
      </c>
      <c r="D252">
        <f t="shared" si="11"/>
        <v>-0.7937232030364415</v>
      </c>
    </row>
    <row r="253" spans="1:4" x14ac:dyDescent="0.25">
      <c r="A253">
        <v>0.78289132358775593</v>
      </c>
      <c r="B253">
        <f t="shared" si="9"/>
        <v>0.78199527093829901</v>
      </c>
      <c r="C253">
        <f t="shared" si="10"/>
        <v>0.15639905418765981</v>
      </c>
      <c r="D253">
        <f t="shared" si="11"/>
        <v>-0.54526702985643394</v>
      </c>
    </row>
    <row r="254" spans="1:4" x14ac:dyDescent="0.25">
      <c r="A254">
        <v>0.27600939970091859</v>
      </c>
      <c r="B254">
        <f t="shared" si="9"/>
        <v>-0.59473772679656511</v>
      </c>
      <c r="C254">
        <f t="shared" si="10"/>
        <v>-0.11894754535931303</v>
      </c>
      <c r="D254">
        <f t="shared" si="11"/>
        <v>-0.4144020204755664</v>
      </c>
    </row>
    <row r="255" spans="1:4" x14ac:dyDescent="0.25">
      <c r="A255">
        <v>7.9744865260780659E-2</v>
      </c>
      <c r="B255">
        <f t="shared" si="9"/>
        <v>-1.4067897916333656</v>
      </c>
      <c r="C255">
        <f t="shared" si="10"/>
        <v>-0.28135795832667315</v>
      </c>
      <c r="D255">
        <f t="shared" si="11"/>
        <v>-0.71993236553050799</v>
      </c>
    </row>
    <row r="256" spans="1:4" x14ac:dyDescent="0.25">
      <c r="A256">
        <v>0.49229407635731071</v>
      </c>
      <c r="B256">
        <f t="shared" si="9"/>
        <v>-1.931708737909632E-2</v>
      </c>
      <c r="C256">
        <f t="shared" si="10"/>
        <v>-3.8634174758192643E-3</v>
      </c>
      <c r="D256">
        <f t="shared" si="11"/>
        <v>-0.83303147239423159</v>
      </c>
    </row>
    <row r="257" spans="1:4" x14ac:dyDescent="0.25">
      <c r="A257">
        <v>0.26343577379680777</v>
      </c>
      <c r="B257">
        <f t="shared" si="9"/>
        <v>-0.63278883681387188</v>
      </c>
      <c r="C257">
        <f t="shared" si="10"/>
        <v>-0.12655776736277438</v>
      </c>
      <c r="D257">
        <f t="shared" si="11"/>
        <v>-0.79646002100639701</v>
      </c>
    </row>
    <row r="258" spans="1:4" x14ac:dyDescent="0.25">
      <c r="A258">
        <v>0.9838251899777215</v>
      </c>
      <c r="B258">
        <f t="shared" si="9"/>
        <v>2.1400636892118117</v>
      </c>
      <c r="C258">
        <f t="shared" si="10"/>
        <v>0.42801273784236238</v>
      </c>
      <c r="D258">
        <f t="shared" si="11"/>
        <v>-0.32305726958925229</v>
      </c>
    </row>
    <row r="259" spans="1:4" x14ac:dyDescent="0.25">
      <c r="A259">
        <v>4.098635822626423E-2</v>
      </c>
      <c r="B259">
        <f t="shared" si="9"/>
        <v>-1.7393528497376851</v>
      </c>
      <c r="C259">
        <f t="shared" si="10"/>
        <v>-0.34787056994753707</v>
      </c>
      <c r="D259">
        <f t="shared" si="11"/>
        <v>-0.22110492156081268</v>
      </c>
    </row>
    <row r="260" spans="1:4" x14ac:dyDescent="0.25">
      <c r="A260">
        <v>0.75514999847407449</v>
      </c>
      <c r="B260">
        <f t="shared" si="9"/>
        <v>0.69078605058573495</v>
      </c>
      <c r="C260">
        <f t="shared" si="10"/>
        <v>0.13815721011714699</v>
      </c>
      <c r="D260">
        <f t="shared" si="11"/>
        <v>-0.35181024008428652</v>
      </c>
    </row>
    <row r="261" spans="1:4" x14ac:dyDescent="0.25">
      <c r="A261">
        <v>0.83382671590319524</v>
      </c>
      <c r="B261">
        <f t="shared" si="9"/>
        <v>0.96939816368526999</v>
      </c>
      <c r="C261">
        <f t="shared" si="10"/>
        <v>0.193879632737054</v>
      </c>
      <c r="D261">
        <f t="shared" si="11"/>
        <v>3.677292977505707E-2</v>
      </c>
    </row>
    <row r="262" spans="1:4" x14ac:dyDescent="0.25">
      <c r="A262">
        <v>0.79940183721427049</v>
      </c>
      <c r="B262">
        <f t="shared" si="9"/>
        <v>0.83948656441748182</v>
      </c>
      <c r="C262">
        <f t="shared" si="10"/>
        <v>0.16789731288349638</v>
      </c>
      <c r="D262">
        <f t="shared" si="11"/>
        <v>0.37180732616689061</v>
      </c>
    </row>
    <row r="263" spans="1:4" x14ac:dyDescent="0.25">
      <c r="A263">
        <v>0.20371105075228127</v>
      </c>
      <c r="B263">
        <f t="shared" si="9"/>
        <v>-0.82843869256815084</v>
      </c>
      <c r="C263">
        <f t="shared" si="10"/>
        <v>-0.16568773851363017</v>
      </c>
      <c r="D263">
        <f t="shared" si="11"/>
        <v>0.28286570401502908</v>
      </c>
    </row>
    <row r="264" spans="1:4" x14ac:dyDescent="0.25">
      <c r="A264">
        <v>0.87008270516067998</v>
      </c>
      <c r="B264">
        <f t="shared" ref="B264:B327" si="12">_xlfn.NORM.S.INV(A264)</f>
        <v>1.1267821727217964</v>
      </c>
      <c r="C264">
        <f t="shared" ref="C264:C327" si="13">B264*$B$2</f>
        <v>0.22535643454435927</v>
      </c>
      <c r="D264">
        <f t="shared" si="11"/>
        <v>0.30253003309411541</v>
      </c>
    </row>
    <row r="265" spans="1:4" x14ac:dyDescent="0.25">
      <c r="A265">
        <v>0.38489944151127659</v>
      </c>
      <c r="B265">
        <f t="shared" si="12"/>
        <v>-0.29263797620328114</v>
      </c>
      <c r="C265">
        <f t="shared" si="13"/>
        <v>-5.8527595240656233E-2</v>
      </c>
      <c r="D265">
        <f t="shared" ref="D265:D328" si="14">$B$1+C265+$B$3*D264+$B$4*C264</f>
        <v>0.38631722232455945</v>
      </c>
    </row>
    <row r="266" spans="1:4" x14ac:dyDescent="0.25">
      <c r="A266">
        <v>0.34330271309549243</v>
      </c>
      <c r="B266">
        <f t="shared" si="12"/>
        <v>-0.40346602161598766</v>
      </c>
      <c r="C266">
        <f t="shared" si="13"/>
        <v>-8.0693204323197543E-2</v>
      </c>
      <c r="D266">
        <f t="shared" si="14"/>
        <v>0.17568573781985947</v>
      </c>
    </row>
    <row r="267" spans="1:4" x14ac:dyDescent="0.25">
      <c r="A267">
        <v>0.326120792260506</v>
      </c>
      <c r="B267">
        <f t="shared" si="12"/>
        <v>-0.45065033235417817</v>
      </c>
      <c r="C267">
        <f t="shared" si="13"/>
        <v>-9.0130066470835643E-2</v>
      </c>
      <c r="D267">
        <f t="shared" si="14"/>
        <v>-2.2205360105825842E-2</v>
      </c>
    </row>
    <row r="268" spans="1:4" x14ac:dyDescent="0.25">
      <c r="A268">
        <v>0.20349742118594927</v>
      </c>
      <c r="B268">
        <f t="shared" si="12"/>
        <v>-0.82919364155259601</v>
      </c>
      <c r="C268">
        <f t="shared" si="13"/>
        <v>-0.16583872831051921</v>
      </c>
      <c r="D268">
        <f t="shared" si="14"/>
        <v>-0.26472007621893201</v>
      </c>
    </row>
    <row r="269" spans="1:4" x14ac:dyDescent="0.25">
      <c r="A269">
        <v>0.39405499435407576</v>
      </c>
      <c r="B269">
        <f t="shared" si="12"/>
        <v>-0.26876570148984236</v>
      </c>
      <c r="C269">
        <f t="shared" si="13"/>
        <v>-5.3753140297968474E-2</v>
      </c>
      <c r="D269">
        <f t="shared" si="14"/>
        <v>-0.41478405675258134</v>
      </c>
    </row>
    <row r="270" spans="1:4" x14ac:dyDescent="0.25">
      <c r="A270">
        <v>0.95367290261543625</v>
      </c>
      <c r="B270">
        <f t="shared" si="12"/>
        <v>1.6815599885966983</v>
      </c>
      <c r="C270">
        <f t="shared" si="13"/>
        <v>0.33631199771933967</v>
      </c>
      <c r="D270">
        <f t="shared" si="14"/>
        <v>-4.3893073950897053E-2</v>
      </c>
    </row>
    <row r="271" spans="1:4" x14ac:dyDescent="0.25">
      <c r="A271">
        <v>0.58360545670949426</v>
      </c>
      <c r="B271">
        <f t="shared" si="12"/>
        <v>0.21112582804886568</v>
      </c>
      <c r="C271">
        <f t="shared" si="13"/>
        <v>4.2225165609773137E-2</v>
      </c>
      <c r="D271">
        <f t="shared" si="14"/>
        <v>0.30979150439646119</v>
      </c>
    </row>
    <row r="272" spans="1:4" x14ac:dyDescent="0.25">
      <c r="A272">
        <v>0.15948973052156132</v>
      </c>
      <c r="B272">
        <f t="shared" si="12"/>
        <v>-0.99655725865406863</v>
      </c>
      <c r="C272">
        <f t="shared" si="13"/>
        <v>-0.19931145173081374</v>
      </c>
      <c r="D272">
        <f t="shared" si="14"/>
        <v>8.6524400835151061E-2</v>
      </c>
    </row>
    <row r="273" spans="1:4" x14ac:dyDescent="0.25">
      <c r="A273">
        <v>0.35847041230506305</v>
      </c>
      <c r="B273">
        <f t="shared" si="12"/>
        <v>-0.36255032383982394</v>
      </c>
      <c r="C273">
        <f t="shared" si="13"/>
        <v>-7.2510064767964788E-2</v>
      </c>
      <c r="D273">
        <f t="shared" si="14"/>
        <v>-0.18267085065757632</v>
      </c>
    </row>
    <row r="274" spans="1:4" x14ac:dyDescent="0.25">
      <c r="A274">
        <v>0.51029999694814909</v>
      </c>
      <c r="B274">
        <f t="shared" si="12"/>
        <v>2.5821132583018373E-2</v>
      </c>
      <c r="C274">
        <f t="shared" si="13"/>
        <v>5.1642265166036748E-3</v>
      </c>
      <c r="D274">
        <f t="shared" si="14"/>
        <v>-0.2062315123006257</v>
      </c>
    </row>
    <row r="275" spans="1:4" x14ac:dyDescent="0.25">
      <c r="A275">
        <v>0.72209845271156958</v>
      </c>
      <c r="B275">
        <f t="shared" si="12"/>
        <v>0.58908673022247282</v>
      </c>
      <c r="C275">
        <f t="shared" si="13"/>
        <v>0.11781734604449456</v>
      </c>
      <c r="D275">
        <f t="shared" si="14"/>
        <v>-4.2520059931062705E-2</v>
      </c>
    </row>
    <row r="276" spans="1:4" x14ac:dyDescent="0.25">
      <c r="A276">
        <v>0.84441663869136629</v>
      </c>
      <c r="B276">
        <f t="shared" si="12"/>
        <v>1.0127769297100815</v>
      </c>
      <c r="C276">
        <f t="shared" si="13"/>
        <v>0.2025553859420163</v>
      </c>
      <c r="D276">
        <f t="shared" si="14"/>
        <v>0.27457494943721128</v>
      </c>
    </row>
    <row r="277" spans="1:4" x14ac:dyDescent="0.25">
      <c r="A277">
        <v>0.42649616992706074</v>
      </c>
      <c r="B277">
        <f t="shared" si="12"/>
        <v>-0.18530178269739017</v>
      </c>
      <c r="C277">
        <f t="shared" si="13"/>
        <v>-3.7060356539478034E-2</v>
      </c>
      <c r="D277">
        <f t="shared" si="14"/>
        <v>0.36489945035810567</v>
      </c>
    </row>
    <row r="278" spans="1:4" x14ac:dyDescent="0.25">
      <c r="A278">
        <v>0.66655476546525472</v>
      </c>
      <c r="B278">
        <f t="shared" si="12"/>
        <v>0.43041956041662066</v>
      </c>
      <c r="C278">
        <f t="shared" si="13"/>
        <v>8.6083912083324138E-2</v>
      </c>
      <c r="D278">
        <f t="shared" si="14"/>
        <v>0.34464915148427844</v>
      </c>
    </row>
    <row r="279" spans="1:4" x14ac:dyDescent="0.25">
      <c r="A279">
        <v>0.98699911496322523</v>
      </c>
      <c r="B279">
        <f t="shared" si="12"/>
        <v>2.2261853315795563</v>
      </c>
      <c r="C279">
        <f t="shared" si="13"/>
        <v>0.44523706631591131</v>
      </c>
      <c r="D279">
        <f t="shared" si="14"/>
        <v>0.79843190837832578</v>
      </c>
    </row>
    <row r="280" spans="1:4" x14ac:dyDescent="0.25">
      <c r="A280">
        <v>0.40537736136967073</v>
      </c>
      <c r="B280">
        <f t="shared" si="12"/>
        <v>-0.23945250248197761</v>
      </c>
      <c r="C280">
        <f t="shared" si="13"/>
        <v>-4.7890500496395524E-2</v>
      </c>
      <c r="D280">
        <f t="shared" si="14"/>
        <v>0.99156838589058538</v>
      </c>
    </row>
    <row r="281" spans="1:4" x14ac:dyDescent="0.25">
      <c r="A281">
        <v>6.7751091036713767E-3</v>
      </c>
      <c r="B281">
        <f t="shared" si="12"/>
        <v>-2.4689710453039071</v>
      </c>
      <c r="C281">
        <f t="shared" si="13"/>
        <v>-0.49379420906078142</v>
      </c>
      <c r="D281">
        <f t="shared" si="14"/>
        <v>0.25635904920493102</v>
      </c>
    </row>
    <row r="282" spans="1:4" x14ac:dyDescent="0.25">
      <c r="A282">
        <v>0.14597003082369456</v>
      </c>
      <c r="B282">
        <f t="shared" si="12"/>
        <v>-1.0538751931969588</v>
      </c>
      <c r="C282">
        <f t="shared" si="13"/>
        <v>-0.21077503863939176</v>
      </c>
      <c r="D282">
        <f t="shared" si="14"/>
        <v>-0.45010258743015025</v>
      </c>
    </row>
    <row r="283" spans="1:4" x14ac:dyDescent="0.25">
      <c r="A283">
        <v>0.85857722708822903</v>
      </c>
      <c r="B283">
        <f t="shared" si="12"/>
        <v>1.0739489871519365</v>
      </c>
      <c r="C283">
        <f t="shared" si="13"/>
        <v>0.21478979743038731</v>
      </c>
      <c r="D283">
        <f t="shared" si="14"/>
        <v>-0.33498980728918548</v>
      </c>
    </row>
    <row r="284" spans="1:4" x14ac:dyDescent="0.25">
      <c r="A284">
        <v>0.94885097811822872</v>
      </c>
      <c r="B284">
        <f t="shared" si="12"/>
        <v>1.6338133716319656</v>
      </c>
      <c r="C284">
        <f t="shared" si="13"/>
        <v>0.32676267432639317</v>
      </c>
      <c r="D284">
        <f t="shared" si="14"/>
        <v>0.25208164618239337</v>
      </c>
    </row>
    <row r="285" spans="1:4" x14ac:dyDescent="0.25">
      <c r="A285">
        <v>0.63780632953886529</v>
      </c>
      <c r="B285">
        <f t="shared" si="12"/>
        <v>0.35260132925449345</v>
      </c>
      <c r="C285">
        <f t="shared" si="13"/>
        <v>7.0520265850898697E-2</v>
      </c>
      <c r="D285">
        <f t="shared" si="14"/>
        <v>0.56627198969056725</v>
      </c>
    </row>
    <row r="286" spans="1:4" x14ac:dyDescent="0.25">
      <c r="A286">
        <v>0.25943784905545214</v>
      </c>
      <c r="B286">
        <f t="shared" si="12"/>
        <v>-0.64507945338147854</v>
      </c>
      <c r="C286">
        <f t="shared" si="13"/>
        <v>-0.12901589067629571</v>
      </c>
      <c r="D286">
        <f t="shared" si="14"/>
        <v>0.38746994034196691</v>
      </c>
    </row>
    <row r="287" spans="1:4" x14ac:dyDescent="0.25">
      <c r="A287">
        <v>0.12543107394634845</v>
      </c>
      <c r="B287">
        <f t="shared" si="12"/>
        <v>-1.1482578161472325</v>
      </c>
      <c r="C287">
        <f t="shared" si="13"/>
        <v>-0.22965156322944652</v>
      </c>
      <c r="D287">
        <f t="shared" si="14"/>
        <v>-3.5789912564539103E-2</v>
      </c>
    </row>
    <row r="288" spans="1:4" x14ac:dyDescent="0.25">
      <c r="A288">
        <v>0.445600756859035</v>
      </c>
      <c r="B288">
        <f t="shared" si="12"/>
        <v>-0.13678402175364243</v>
      </c>
      <c r="C288">
        <f t="shared" si="13"/>
        <v>-2.7356804350728486E-2</v>
      </c>
      <c r="D288">
        <f t="shared" si="14"/>
        <v>-0.2626751413088616</v>
      </c>
    </row>
    <row r="289" spans="1:4" x14ac:dyDescent="0.25">
      <c r="A289">
        <v>0.89806817835016939</v>
      </c>
      <c r="B289">
        <f t="shared" si="12"/>
        <v>1.2706206322334221</v>
      </c>
      <c r="C289">
        <f t="shared" si="13"/>
        <v>0.25412412644668442</v>
      </c>
      <c r="D289">
        <f t="shared" si="14"/>
        <v>1.9362889483939483E-2</v>
      </c>
    </row>
    <row r="290" spans="1:4" x14ac:dyDescent="0.25">
      <c r="A290">
        <v>0.29932554094058045</v>
      </c>
      <c r="B290">
        <f t="shared" si="12"/>
        <v>-0.52634131539302231</v>
      </c>
      <c r="C290">
        <f t="shared" si="13"/>
        <v>-0.10526826307860447</v>
      </c>
      <c r="D290">
        <f t="shared" si="14"/>
        <v>0.13893376231056309</v>
      </c>
    </row>
    <row r="291" spans="1:4" x14ac:dyDescent="0.25">
      <c r="A291">
        <v>0.32688375499740591</v>
      </c>
      <c r="B291">
        <f t="shared" si="12"/>
        <v>-0.44853447677332864</v>
      </c>
      <c r="C291">
        <f t="shared" si="13"/>
        <v>-8.9706895354665736E-2</v>
      </c>
      <c r="D291">
        <f t="shared" si="14"/>
        <v>-7.3301322276959277E-2</v>
      </c>
    </row>
    <row r="292" spans="1:4" x14ac:dyDescent="0.25">
      <c r="A292">
        <v>0.52812280648213139</v>
      </c>
      <c r="B292">
        <f t="shared" si="12"/>
        <v>7.0551907745467227E-2</v>
      </c>
      <c r="C292">
        <f t="shared" si="13"/>
        <v>1.4110381549093446E-2</v>
      </c>
      <c r="D292">
        <f t="shared" si="14"/>
        <v>-0.12526688209167314</v>
      </c>
    </row>
    <row r="293" spans="1:4" x14ac:dyDescent="0.25">
      <c r="A293">
        <v>0.6385998107852412</v>
      </c>
      <c r="B293">
        <f t="shared" si="12"/>
        <v>0.35471864899874217</v>
      </c>
      <c r="C293">
        <f t="shared" si="13"/>
        <v>7.0943729799748431E-2</v>
      </c>
      <c r="D293">
        <f t="shared" si="14"/>
        <v>-1.6570432479405983E-2</v>
      </c>
    </row>
    <row r="294" spans="1:4" x14ac:dyDescent="0.25">
      <c r="A294">
        <v>0.96694845423749509</v>
      </c>
      <c r="B294">
        <f t="shared" si="12"/>
        <v>1.837723959107967</v>
      </c>
      <c r="C294">
        <f t="shared" si="13"/>
        <v>0.36754479182159344</v>
      </c>
      <c r="D294">
        <f t="shared" si="14"/>
        <v>0.41813780265784228</v>
      </c>
    </row>
    <row r="295" spans="1:4" x14ac:dyDescent="0.25">
      <c r="A295">
        <v>9.5950193792535179E-2</v>
      </c>
      <c r="B295">
        <f t="shared" si="12"/>
        <v>-1.304977857813594</v>
      </c>
      <c r="C295">
        <f t="shared" si="13"/>
        <v>-0.2609955715627188</v>
      </c>
      <c r="D295">
        <f t="shared" si="14"/>
        <v>0.40430498320298913</v>
      </c>
    </row>
    <row r="296" spans="1:4" x14ac:dyDescent="0.25">
      <c r="A296">
        <v>0.58699301126132997</v>
      </c>
      <c r="B296">
        <f t="shared" si="12"/>
        <v>0.21981661721245238</v>
      </c>
      <c r="C296">
        <f t="shared" si="13"/>
        <v>4.396332344249048E-2</v>
      </c>
      <c r="D296">
        <f t="shared" si="14"/>
        <v>0.13251129559843489</v>
      </c>
    </row>
    <row r="297" spans="1:4" x14ac:dyDescent="0.25">
      <c r="A297">
        <v>0.31904049806207463</v>
      </c>
      <c r="B297">
        <f t="shared" si="12"/>
        <v>-0.47038357603656022</v>
      </c>
      <c r="C297">
        <f t="shared" si="13"/>
        <v>-9.4076715207312048E-2</v>
      </c>
      <c r="D297">
        <f t="shared" si="14"/>
        <v>5.1499312369677301E-2</v>
      </c>
    </row>
    <row r="298" spans="1:4" x14ac:dyDescent="0.25">
      <c r="A298">
        <v>0.48924222540971096</v>
      </c>
      <c r="B298">
        <f t="shared" si="12"/>
        <v>-2.6969010820891235E-2</v>
      </c>
      <c r="C298">
        <f t="shared" si="13"/>
        <v>-5.393802164178247E-3</v>
      </c>
      <c r="D298">
        <f t="shared" si="14"/>
        <v>-4.886339595501725E-2</v>
      </c>
    </row>
    <row r="299" spans="1:4" x14ac:dyDescent="0.25">
      <c r="A299">
        <v>0.43379009369182409</v>
      </c>
      <c r="B299">
        <f t="shared" si="12"/>
        <v>-0.16673293816956733</v>
      </c>
      <c r="C299">
        <f t="shared" si="13"/>
        <v>-3.3346587633913467E-2</v>
      </c>
      <c r="D299">
        <f t="shared" si="14"/>
        <v>-7.7291726345687692E-2</v>
      </c>
    </row>
    <row r="300" spans="1:4" x14ac:dyDescent="0.25">
      <c r="A300">
        <v>7.2206793420209359E-2</v>
      </c>
      <c r="B300">
        <f t="shared" si="12"/>
        <v>-1.4595507367224703</v>
      </c>
      <c r="C300">
        <f t="shared" si="13"/>
        <v>-0.29191014734449405</v>
      </c>
      <c r="D300">
        <f t="shared" si="14"/>
        <v>-0.38375545729156635</v>
      </c>
    </row>
    <row r="301" spans="1:4" x14ac:dyDescent="0.25">
      <c r="A301">
        <v>0.72853785821100503</v>
      </c>
      <c r="B301">
        <f t="shared" si="12"/>
        <v>0.60839687502670048</v>
      </c>
      <c r="C301">
        <f t="shared" si="13"/>
        <v>0.1216793750053401</v>
      </c>
      <c r="D301">
        <f t="shared" si="14"/>
        <v>-0.44804412343795763</v>
      </c>
    </row>
    <row r="302" spans="1:4" x14ac:dyDescent="0.25">
      <c r="A302">
        <v>0.58140812402722253</v>
      </c>
      <c r="B302">
        <f t="shared" si="12"/>
        <v>0.20549711494177925</v>
      </c>
      <c r="C302">
        <f t="shared" si="13"/>
        <v>4.1099422988355852E-2</v>
      </c>
      <c r="D302">
        <f t="shared" si="14"/>
        <v>-0.2078244382572042</v>
      </c>
    </row>
    <row r="303" spans="1:4" x14ac:dyDescent="0.25">
      <c r="A303">
        <v>0.44724875637073885</v>
      </c>
      <c r="B303">
        <f t="shared" si="12"/>
        <v>-0.13261545034713806</v>
      </c>
      <c r="C303">
        <f t="shared" si="13"/>
        <v>-2.6523090069427616E-2</v>
      </c>
      <c r="D303">
        <f t="shared" si="14"/>
        <v>-0.1557931599856707</v>
      </c>
    </row>
    <row r="304" spans="1:4" x14ac:dyDescent="0.25">
      <c r="A304">
        <v>0.40595721304971466</v>
      </c>
      <c r="B304">
        <f t="shared" si="12"/>
        <v>-0.2379570248068158</v>
      </c>
      <c r="C304">
        <f t="shared" si="13"/>
        <v>-4.759140496136316E-2</v>
      </c>
      <c r="D304">
        <f t="shared" si="14"/>
        <v>-0.1960967140123846</v>
      </c>
    </row>
    <row r="305" spans="1:4" x14ac:dyDescent="0.25">
      <c r="A305">
        <v>0.87246314889980769</v>
      </c>
      <c r="B305">
        <f t="shared" si="12"/>
        <v>1.1381120377363716</v>
      </c>
      <c r="C305">
        <f t="shared" si="13"/>
        <v>0.22762240754727434</v>
      </c>
      <c r="D305">
        <f t="shared" si="14"/>
        <v>2.7912771872139801E-2</v>
      </c>
    </row>
    <row r="306" spans="1:4" x14ac:dyDescent="0.25">
      <c r="A306">
        <v>0.91140476699118012</v>
      </c>
      <c r="B306">
        <f t="shared" si="12"/>
        <v>1.3494562429880759</v>
      </c>
      <c r="C306">
        <f t="shared" si="13"/>
        <v>0.26989124859761521</v>
      </c>
      <c r="D306">
        <f t="shared" si="14"/>
        <v>0.49708163288787399</v>
      </c>
    </row>
    <row r="307" spans="1:4" x14ac:dyDescent="0.25">
      <c r="A307">
        <v>0.58033997619556266</v>
      </c>
      <c r="B307">
        <f t="shared" si="12"/>
        <v>0.2027632958887762</v>
      </c>
      <c r="C307">
        <f t="shared" si="13"/>
        <v>4.0552659177755246E-2</v>
      </c>
      <c r="D307">
        <f t="shared" si="14"/>
        <v>0.68112008922590817</v>
      </c>
    </row>
    <row r="308" spans="1:4" x14ac:dyDescent="0.25">
      <c r="A308">
        <v>0.41291543321024199</v>
      </c>
      <c r="B308">
        <f t="shared" si="12"/>
        <v>-0.22005173102653514</v>
      </c>
      <c r="C308">
        <f t="shared" si="13"/>
        <v>-4.4010346205307027E-2</v>
      </c>
      <c r="D308">
        <f t="shared" si="14"/>
        <v>0.53738311843539921</v>
      </c>
    </row>
    <row r="309" spans="1:4" x14ac:dyDescent="0.25">
      <c r="A309">
        <v>0.3065584276863918</v>
      </c>
      <c r="B309">
        <f t="shared" si="12"/>
        <v>-0.50562937598766844</v>
      </c>
      <c r="C309">
        <f t="shared" si="13"/>
        <v>-0.10112587519753369</v>
      </c>
      <c r="D309">
        <f t="shared" si="14"/>
        <v>0.28917130796600937</v>
      </c>
    </row>
    <row r="310" spans="1:4" x14ac:dyDescent="0.25">
      <c r="A310">
        <v>0.22247993408001954</v>
      </c>
      <c r="B310">
        <f t="shared" si="12"/>
        <v>-0.7638445778246119</v>
      </c>
      <c r="C310">
        <f t="shared" si="13"/>
        <v>-0.15276891556492239</v>
      </c>
      <c r="D310">
        <f t="shared" si="14"/>
        <v>-1.244515686989521E-2</v>
      </c>
    </row>
    <row r="311" spans="1:4" x14ac:dyDescent="0.25">
      <c r="A311">
        <v>0.87127292703024384</v>
      </c>
      <c r="B311">
        <f t="shared" si="12"/>
        <v>1.132428934558833</v>
      </c>
      <c r="C311">
        <f t="shared" si="13"/>
        <v>0.2264857869117666</v>
      </c>
      <c r="D311">
        <f t="shared" si="14"/>
        <v>7.9037637407420258E-2</v>
      </c>
    </row>
    <row r="312" spans="1:4" x14ac:dyDescent="0.25">
      <c r="A312">
        <v>0.67439802240058599</v>
      </c>
      <c r="B312">
        <f t="shared" si="12"/>
        <v>0.45209026682813402</v>
      </c>
      <c r="C312">
        <f t="shared" si="13"/>
        <v>9.0418053365626805E-2</v>
      </c>
      <c r="D312">
        <f t="shared" si="14"/>
        <v>0.35748537151215298</v>
      </c>
    </row>
    <row r="313" spans="1:4" x14ac:dyDescent="0.25">
      <c r="A313">
        <v>0.69969786675618761</v>
      </c>
      <c r="B313">
        <f t="shared" si="12"/>
        <v>0.5235317439986823</v>
      </c>
      <c r="C313">
        <f t="shared" si="13"/>
        <v>0.10470634879973646</v>
      </c>
      <c r="D313">
        <f t="shared" si="14"/>
        <v>0.47207089403852298</v>
      </c>
    </row>
    <row r="314" spans="1:4" x14ac:dyDescent="0.25">
      <c r="A314">
        <v>0.77047029023102509</v>
      </c>
      <c r="B314">
        <f t="shared" si="12"/>
        <v>0.74039653690712781</v>
      </c>
      <c r="C314">
        <f t="shared" si="13"/>
        <v>0.14807930738142558</v>
      </c>
      <c r="D314">
        <f t="shared" si="14"/>
        <v>0.61997173653200677</v>
      </c>
    </row>
    <row r="315" spans="1:4" x14ac:dyDescent="0.25">
      <c r="A315">
        <v>0.26593829157383952</v>
      </c>
      <c r="B315">
        <f t="shared" si="12"/>
        <v>-0.62514395252503763</v>
      </c>
      <c r="C315">
        <f t="shared" si="13"/>
        <v>-0.12502879050500754</v>
      </c>
      <c r="D315">
        <f t="shared" si="14"/>
        <v>0.50421997536388097</v>
      </c>
    </row>
    <row r="316" spans="1:4" x14ac:dyDescent="0.25">
      <c r="A316">
        <v>0.71239356669820242</v>
      </c>
      <c r="B316">
        <f t="shared" si="12"/>
        <v>0.56039085701206326</v>
      </c>
      <c r="C316">
        <f t="shared" si="13"/>
        <v>0.11207817140241266</v>
      </c>
      <c r="D316">
        <f t="shared" si="14"/>
        <v>0.40292824023901058</v>
      </c>
    </row>
    <row r="317" spans="1:4" x14ac:dyDescent="0.25">
      <c r="A317">
        <v>0.90603350932340465</v>
      </c>
      <c r="B317">
        <f t="shared" si="12"/>
        <v>1.31671855592311</v>
      </c>
      <c r="C317">
        <f t="shared" si="13"/>
        <v>0.26334371118462202</v>
      </c>
      <c r="D317">
        <f t="shared" si="14"/>
        <v>0.68655665763800189</v>
      </c>
    </row>
    <row r="318" spans="1:4" x14ac:dyDescent="0.25">
      <c r="A318">
        <v>0.2315134128849147</v>
      </c>
      <c r="B318">
        <f t="shared" si="12"/>
        <v>-0.73387188161556771</v>
      </c>
      <c r="C318">
        <f t="shared" si="13"/>
        <v>-0.14677437632311355</v>
      </c>
      <c r="D318">
        <f t="shared" si="14"/>
        <v>0.63948028985344785</v>
      </c>
    </row>
    <row r="319" spans="1:4" x14ac:dyDescent="0.25">
      <c r="A319">
        <v>0.5195165868099002</v>
      </c>
      <c r="B319">
        <f t="shared" si="12"/>
        <v>4.894035795849077E-2</v>
      </c>
      <c r="C319">
        <f t="shared" si="13"/>
        <v>9.7880715916981546E-3</v>
      </c>
      <c r="D319">
        <f t="shared" si="14"/>
        <v>0.38927536478365421</v>
      </c>
    </row>
    <row r="320" spans="1:4" x14ac:dyDescent="0.25">
      <c r="A320">
        <v>0.41032135990478225</v>
      </c>
      <c r="B320">
        <f t="shared" si="12"/>
        <v>-0.22671839833612917</v>
      </c>
      <c r="C320">
        <f t="shared" si="13"/>
        <v>-4.5343679667225835E-2</v>
      </c>
      <c r="D320">
        <f t="shared" si="14"/>
        <v>0.27488587659222585</v>
      </c>
    </row>
    <row r="321" spans="1:4" x14ac:dyDescent="0.25">
      <c r="A321">
        <v>0.32856227301858576</v>
      </c>
      <c r="B321">
        <f t="shared" si="12"/>
        <v>-0.44388663740993628</v>
      </c>
      <c r="C321">
        <f t="shared" si="13"/>
        <v>-8.8777327481987259E-2</v>
      </c>
      <c r="D321">
        <f t="shared" si="14"/>
        <v>9.0322062091290206E-2</v>
      </c>
    </row>
    <row r="322" spans="1:4" x14ac:dyDescent="0.25">
      <c r="A322">
        <v>0.73702200384533223</v>
      </c>
      <c r="B322">
        <f t="shared" si="12"/>
        <v>0.63419128820859927</v>
      </c>
      <c r="C322">
        <f t="shared" si="13"/>
        <v>0.12683825764171985</v>
      </c>
      <c r="D322">
        <f t="shared" si="14"/>
        <v>0.11919631258096348</v>
      </c>
    </row>
    <row r="323" spans="1:4" x14ac:dyDescent="0.25">
      <c r="A323">
        <v>0.71709341715750607</v>
      </c>
      <c r="B323">
        <f t="shared" si="12"/>
        <v>0.57422852971777771</v>
      </c>
      <c r="C323">
        <f t="shared" si="13"/>
        <v>0.11484570594355555</v>
      </c>
      <c r="D323">
        <f t="shared" si="14"/>
        <v>0.3243571878858742</v>
      </c>
    </row>
    <row r="324" spans="1:4" x14ac:dyDescent="0.25">
      <c r="A324">
        <v>0.57609790337839895</v>
      </c>
      <c r="B324">
        <f t="shared" si="12"/>
        <v>0.19192086512766687</v>
      </c>
      <c r="C324">
        <f t="shared" si="13"/>
        <v>3.8384173025533375E-2</v>
      </c>
      <c r="D324">
        <f t="shared" si="14"/>
        <v>0.40123105868343273</v>
      </c>
    </row>
    <row r="325" spans="1:4" x14ac:dyDescent="0.25">
      <c r="A325">
        <v>0.85479293191320538</v>
      </c>
      <c r="B325">
        <f t="shared" si="12"/>
        <v>1.0572135521506765</v>
      </c>
      <c r="C325">
        <f t="shared" si="13"/>
        <v>0.21144271043013529</v>
      </c>
      <c r="D325">
        <f t="shared" si="14"/>
        <v>0.56697331309986154</v>
      </c>
    </row>
    <row r="326" spans="1:4" x14ac:dyDescent="0.25">
      <c r="A326">
        <v>0.1913510544145024</v>
      </c>
      <c r="B326">
        <f t="shared" si="12"/>
        <v>-0.87292839366234454</v>
      </c>
      <c r="C326">
        <f t="shared" si="13"/>
        <v>-0.17458567873246891</v>
      </c>
      <c r="D326">
        <f t="shared" si="14"/>
        <v>0.46929141113454209</v>
      </c>
    </row>
    <row r="327" spans="1:4" x14ac:dyDescent="0.25">
      <c r="A327">
        <v>0.94457838679158912</v>
      </c>
      <c r="B327">
        <f t="shared" si="12"/>
        <v>1.5944145020122351</v>
      </c>
      <c r="C327">
        <f t="shared" si="13"/>
        <v>0.31888290040244704</v>
      </c>
      <c r="D327">
        <f t="shared" si="14"/>
        <v>0.5371889184508587</v>
      </c>
    </row>
    <row r="328" spans="1:4" x14ac:dyDescent="0.25">
      <c r="A328">
        <v>5.3895687734611043E-2</v>
      </c>
      <c r="B328">
        <f t="shared" ref="B328:B391" si="15">_xlfn.NORM.S.INV(A328)</f>
        <v>-1.6082000352463912</v>
      </c>
      <c r="C328">
        <f t="shared" ref="C328:C391" si="16">B328*$B$2</f>
        <v>-0.32164000704927825</v>
      </c>
      <c r="D328">
        <f t="shared" si="14"/>
        <v>0.3951057380736111</v>
      </c>
    </row>
    <row r="329" spans="1:4" x14ac:dyDescent="0.25">
      <c r="A329">
        <v>0.14581743827631458</v>
      </c>
      <c r="B329">
        <f t="shared" si="15"/>
        <v>-1.0545419248556422</v>
      </c>
      <c r="C329">
        <f t="shared" si="16"/>
        <v>-0.21090838497112846</v>
      </c>
      <c r="D329">
        <f t="shared" ref="D329:D392" si="17">$B$1+C329+$B$3*D328+$B$4*C328</f>
        <v>-0.18429980085658998</v>
      </c>
    </row>
    <row r="330" spans="1:4" x14ac:dyDescent="0.25">
      <c r="A330">
        <v>0.52958769493697933</v>
      </c>
      <c r="B330">
        <f t="shared" si="15"/>
        <v>7.423347499818593E-2</v>
      </c>
      <c r="C330">
        <f t="shared" si="16"/>
        <v>1.4846694999637186E-2</v>
      </c>
      <c r="D330">
        <f t="shared" si="17"/>
        <v>-0.3224106921596504</v>
      </c>
    </row>
    <row r="331" spans="1:4" x14ac:dyDescent="0.25">
      <c r="A331">
        <v>0.141392254402295</v>
      </c>
      <c r="B331">
        <f t="shared" si="15"/>
        <v>-1.0740851740571671</v>
      </c>
      <c r="C331">
        <f t="shared" si="16"/>
        <v>-0.21481703481143344</v>
      </c>
      <c r="D331">
        <f t="shared" si="17"/>
        <v>-0.4593835630394803</v>
      </c>
    </row>
    <row r="332" spans="1:4" x14ac:dyDescent="0.25">
      <c r="A332">
        <v>0.29139072847682118</v>
      </c>
      <c r="B332">
        <f t="shared" si="15"/>
        <v>-0.54932642352811401</v>
      </c>
      <c r="C332">
        <f t="shared" si="16"/>
        <v>-0.1098652847056228</v>
      </c>
      <c r="D332">
        <f t="shared" si="17"/>
        <v>-0.67070746646749713</v>
      </c>
    </row>
    <row r="333" spans="1:4" x14ac:dyDescent="0.25">
      <c r="A333">
        <v>0.56041138950773639</v>
      </c>
      <c r="B333">
        <f t="shared" si="15"/>
        <v>0.15201231700827306</v>
      </c>
      <c r="C333">
        <f t="shared" si="16"/>
        <v>3.0402463401654613E-2</v>
      </c>
      <c r="D333">
        <f t="shared" si="17"/>
        <v>-0.60504226600740352</v>
      </c>
    </row>
    <row r="334" spans="1:4" x14ac:dyDescent="0.25">
      <c r="A334">
        <v>7.0528275399029505E-2</v>
      </c>
      <c r="B334">
        <f t="shared" si="15"/>
        <v>-1.4718679096094678</v>
      </c>
      <c r="C334">
        <f t="shared" si="16"/>
        <v>-0.29437358192189356</v>
      </c>
      <c r="D334">
        <f t="shared" si="17"/>
        <v>-0.75104517766632728</v>
      </c>
    </row>
    <row r="335" spans="1:4" x14ac:dyDescent="0.25">
      <c r="A335">
        <v>0.66628009887997075</v>
      </c>
      <c r="B335">
        <f t="shared" si="15"/>
        <v>0.42966437406335378</v>
      </c>
      <c r="C335">
        <f t="shared" si="16"/>
        <v>8.5932874812670756E-2</v>
      </c>
      <c r="D335">
        <f t="shared" si="17"/>
        <v>-0.77983949105009542</v>
      </c>
    </row>
    <row r="336" spans="1:4" x14ac:dyDescent="0.25">
      <c r="A336">
        <v>0.76796777245399339</v>
      </c>
      <c r="B336">
        <f t="shared" si="15"/>
        <v>0.73217058600221452</v>
      </c>
      <c r="C336">
        <f t="shared" si="16"/>
        <v>0.14643411720044291</v>
      </c>
      <c r="D336">
        <f t="shared" si="17"/>
        <v>-0.40009788830822984</v>
      </c>
    </row>
    <row r="337" spans="1:4" x14ac:dyDescent="0.25">
      <c r="A337">
        <v>0.49491866817224645</v>
      </c>
      <c r="B337">
        <f t="shared" si="15"/>
        <v>-1.2737354442332722E-2</v>
      </c>
      <c r="C337">
        <f t="shared" si="16"/>
        <v>-2.5474708884665447E-3</v>
      </c>
      <c r="D337">
        <f t="shared" si="17"/>
        <v>-0.19083507605465178</v>
      </c>
    </row>
    <row r="338" spans="1:4" x14ac:dyDescent="0.25">
      <c r="A338">
        <v>0.62178411206396678</v>
      </c>
      <c r="B338">
        <f t="shared" si="15"/>
        <v>0.31016987760630871</v>
      </c>
      <c r="C338">
        <f t="shared" si="16"/>
        <v>6.2033975521261747E-2</v>
      </c>
      <c r="D338">
        <f t="shared" si="17"/>
        <v>-9.2926809122079568E-2</v>
      </c>
    </row>
    <row r="339" spans="1:4" x14ac:dyDescent="0.25">
      <c r="A339">
        <v>0.60652485732596817</v>
      </c>
      <c r="B339">
        <f t="shared" si="15"/>
        <v>0.27027293524460483</v>
      </c>
      <c r="C339">
        <f t="shared" si="16"/>
        <v>5.4054587048920966E-2</v>
      </c>
      <c r="D339">
        <f t="shared" si="17"/>
        <v>3.554371772039288E-2</v>
      </c>
    </row>
    <row r="340" spans="1:4" x14ac:dyDescent="0.25">
      <c r="A340">
        <v>0.19061861018707846</v>
      </c>
      <c r="B340">
        <f t="shared" si="15"/>
        <v>-0.87561894935534623</v>
      </c>
      <c r="C340">
        <f t="shared" si="16"/>
        <v>-0.17512378987106925</v>
      </c>
      <c r="D340">
        <f t="shared" si="17"/>
        <v>-9.8039687350726074E-2</v>
      </c>
    </row>
    <row r="341" spans="1:4" x14ac:dyDescent="0.25">
      <c r="A341">
        <v>0.42042298654133731</v>
      </c>
      <c r="B341">
        <f t="shared" si="15"/>
        <v>-0.20081149656823746</v>
      </c>
      <c r="C341">
        <f t="shared" si="16"/>
        <v>-4.0162299313647495E-2</v>
      </c>
      <c r="D341">
        <f t="shared" si="17"/>
        <v>-0.27620546007819069</v>
      </c>
    </row>
    <row r="342" spans="1:4" x14ac:dyDescent="0.25">
      <c r="A342">
        <v>0.49308755760368661</v>
      </c>
      <c r="B342">
        <f t="shared" si="15"/>
        <v>-1.7327790636552751E-2</v>
      </c>
      <c r="C342">
        <f t="shared" si="16"/>
        <v>-3.4655581273105502E-3</v>
      </c>
      <c r="D342">
        <f t="shared" si="17"/>
        <v>-0.26057599557214589</v>
      </c>
    </row>
    <row r="343" spans="1:4" x14ac:dyDescent="0.25">
      <c r="A343">
        <v>0.36344492934965056</v>
      </c>
      <c r="B343">
        <f t="shared" si="15"/>
        <v>-0.34926568360721783</v>
      </c>
      <c r="C343">
        <f t="shared" si="16"/>
        <v>-6.9853136721443568E-2</v>
      </c>
      <c r="D343">
        <f t="shared" si="17"/>
        <v>-0.28143293549373982</v>
      </c>
    </row>
    <row r="344" spans="1:4" x14ac:dyDescent="0.25">
      <c r="A344">
        <v>0.8639179662465285</v>
      </c>
      <c r="B344">
        <f t="shared" si="15"/>
        <v>1.0980925743914722</v>
      </c>
      <c r="C344">
        <f t="shared" si="16"/>
        <v>0.21961851487829445</v>
      </c>
      <c r="D344">
        <f t="shared" si="17"/>
        <v>-6.8395656565996624E-2</v>
      </c>
    </row>
    <row r="345" spans="1:4" x14ac:dyDescent="0.25">
      <c r="A345">
        <v>0.39863277077547532</v>
      </c>
      <c r="B345">
        <f t="shared" si="15"/>
        <v>-0.25688760214890605</v>
      </c>
      <c r="C345">
        <f t="shared" si="16"/>
        <v>-5.1377520429781214E-2</v>
      </c>
      <c r="D345">
        <f t="shared" si="17"/>
        <v>9.1562617707886484E-2</v>
      </c>
    </row>
    <row r="346" spans="1:4" x14ac:dyDescent="0.25">
      <c r="A346">
        <v>7.4129459517197183E-2</v>
      </c>
      <c r="B346">
        <f t="shared" si="15"/>
        <v>-1.4457087146132706</v>
      </c>
      <c r="C346">
        <f t="shared" si="16"/>
        <v>-0.2891417429226541</v>
      </c>
      <c r="D346">
        <f t="shared" si="17"/>
        <v>-0.26213141714314803</v>
      </c>
    </row>
    <row r="347" spans="1:4" x14ac:dyDescent="0.25">
      <c r="A347">
        <v>0.54390087588122193</v>
      </c>
      <c r="B347">
        <f t="shared" si="15"/>
        <v>0.11026621768226431</v>
      </c>
      <c r="C347">
        <f t="shared" si="16"/>
        <v>2.2053243536452865E-2</v>
      </c>
      <c r="D347">
        <f t="shared" si="17"/>
        <v>-0.44787945880845426</v>
      </c>
    </row>
    <row r="348" spans="1:4" x14ac:dyDescent="0.25">
      <c r="A348">
        <v>0.13946958830530717</v>
      </c>
      <c r="B348">
        <f t="shared" si="15"/>
        <v>-1.0827054670799003</v>
      </c>
      <c r="C348">
        <f t="shared" si="16"/>
        <v>-0.21654109341598007</v>
      </c>
      <c r="D348">
        <f t="shared" si="17"/>
        <v>-0.55499674127993592</v>
      </c>
    </row>
    <row r="349" spans="1:4" x14ac:dyDescent="0.25">
      <c r="A349">
        <v>0.35728019043549913</v>
      </c>
      <c r="B349">
        <f t="shared" si="15"/>
        <v>-0.36573827732777225</v>
      </c>
      <c r="C349">
        <f t="shared" si="16"/>
        <v>-7.3147655465554448E-2</v>
      </c>
      <c r="D349">
        <f t="shared" si="17"/>
        <v>-0.71203203256388525</v>
      </c>
    </row>
    <row r="350" spans="1:4" x14ac:dyDescent="0.25">
      <c r="A350">
        <v>0.13296914578691976</v>
      </c>
      <c r="B350">
        <f t="shared" si="15"/>
        <v>-1.1124649513758522</v>
      </c>
      <c r="C350">
        <f t="shared" si="16"/>
        <v>-0.22249299027517044</v>
      </c>
      <c r="D350">
        <f t="shared" si="17"/>
        <v>-0.85795150624527772</v>
      </c>
    </row>
    <row r="351" spans="1:4" x14ac:dyDescent="0.25">
      <c r="A351">
        <v>0.69002349925229656</v>
      </c>
      <c r="B351">
        <f t="shared" si="15"/>
        <v>0.49591695752855108</v>
      </c>
      <c r="C351">
        <f t="shared" si="16"/>
        <v>9.9183391505710219E-2</v>
      </c>
      <c r="D351">
        <f t="shared" si="17"/>
        <v>-0.78742150473816541</v>
      </c>
    </row>
    <row r="352" spans="1:4" x14ac:dyDescent="0.25">
      <c r="A352">
        <v>0.35251930295724354</v>
      </c>
      <c r="B352">
        <f t="shared" si="15"/>
        <v>-0.37852771930311224</v>
      </c>
      <c r="C352">
        <f t="shared" si="16"/>
        <v>-7.5705543860622448E-2</v>
      </c>
      <c r="D352">
        <f t="shared" si="17"/>
        <v>-0.61637769529601572</v>
      </c>
    </row>
    <row r="353" spans="1:4" x14ac:dyDescent="0.25">
      <c r="A353">
        <v>0.90673543504135257</v>
      </c>
      <c r="B353">
        <f t="shared" si="15"/>
        <v>1.3209167325065005</v>
      </c>
      <c r="C353">
        <f t="shared" si="16"/>
        <v>0.2641833465013001</v>
      </c>
      <c r="D353">
        <f t="shared" si="17"/>
        <v>-0.29705379921007269</v>
      </c>
    </row>
    <row r="354" spans="1:4" x14ac:dyDescent="0.25">
      <c r="A354">
        <v>0.49140903958250681</v>
      </c>
      <c r="B354">
        <f t="shared" si="15"/>
        <v>-2.1536008905253451E-2</v>
      </c>
      <c r="C354">
        <f t="shared" si="16"/>
        <v>-4.3072017810506904E-3</v>
      </c>
      <c r="D354">
        <f t="shared" si="17"/>
        <v>-4.1852292979387418E-3</v>
      </c>
    </row>
    <row r="355" spans="1:4" x14ac:dyDescent="0.25">
      <c r="A355">
        <v>0.87783440656758327</v>
      </c>
      <c r="B355">
        <f t="shared" si="15"/>
        <v>1.1642290837566771</v>
      </c>
      <c r="C355">
        <f t="shared" si="16"/>
        <v>0.23284581675133542</v>
      </c>
      <c r="D355">
        <f t="shared" si="17"/>
        <v>0.2256211517100388</v>
      </c>
    </row>
    <row r="356" spans="1:4" x14ac:dyDescent="0.25">
      <c r="A356">
        <v>0.15024262215033418</v>
      </c>
      <c r="B356">
        <f t="shared" si="15"/>
        <v>-1.0353933623543674</v>
      </c>
      <c r="C356">
        <f t="shared" si="16"/>
        <v>-0.2070786724708735</v>
      </c>
      <c r="D356">
        <f t="shared" si="17"/>
        <v>0.18297948397335945</v>
      </c>
    </row>
    <row r="357" spans="1:4" x14ac:dyDescent="0.25">
      <c r="A357">
        <v>0.97869808038575401</v>
      </c>
      <c r="B357">
        <f t="shared" si="15"/>
        <v>2.0275730758787072</v>
      </c>
      <c r="C357">
        <f t="shared" si="16"/>
        <v>0.40551461517574144</v>
      </c>
      <c r="D357">
        <f t="shared" si="17"/>
        <v>0.36552739713064286</v>
      </c>
    </row>
    <row r="358" spans="1:4" x14ac:dyDescent="0.25">
      <c r="A358">
        <v>0.2335886715292825</v>
      </c>
      <c r="B358">
        <f t="shared" si="15"/>
        <v>-0.72707935799876122</v>
      </c>
      <c r="C358">
        <f t="shared" si="16"/>
        <v>-0.14541587159975225</v>
      </c>
      <c r="D358">
        <f t="shared" si="17"/>
        <v>0.51196919976292932</v>
      </c>
    </row>
    <row r="359" spans="1:4" x14ac:dyDescent="0.25">
      <c r="A359">
        <v>0.71657460249641403</v>
      </c>
      <c r="B359">
        <f t="shared" si="15"/>
        <v>0.57269563271504786</v>
      </c>
      <c r="C359">
        <f t="shared" si="16"/>
        <v>0.11453912654300957</v>
      </c>
      <c r="D359">
        <f t="shared" si="17"/>
        <v>0.39324020191357612</v>
      </c>
    </row>
    <row r="360" spans="1:4" x14ac:dyDescent="0.25">
      <c r="A360">
        <v>0.61967833491012303</v>
      </c>
      <c r="B360">
        <f t="shared" si="15"/>
        <v>0.30463608956773119</v>
      </c>
      <c r="C360">
        <f t="shared" si="16"/>
        <v>6.0927217913546244E-2</v>
      </c>
      <c r="D360">
        <f t="shared" si="17"/>
        <v>0.47860459333311578</v>
      </c>
    </row>
    <row r="361" spans="1:4" x14ac:dyDescent="0.25">
      <c r="A361">
        <v>6.8544572283089689E-2</v>
      </c>
      <c r="B361">
        <f t="shared" si="15"/>
        <v>-1.4867186132727792</v>
      </c>
      <c r="C361">
        <f t="shared" si="16"/>
        <v>-0.29734372265455583</v>
      </c>
      <c r="D361">
        <f t="shared" si="17"/>
        <v>0.14037444813412844</v>
      </c>
    </row>
    <row r="362" spans="1:4" x14ac:dyDescent="0.25">
      <c r="A362">
        <v>0.10425122837000642</v>
      </c>
      <c r="B362">
        <f t="shared" si="15"/>
        <v>-1.2576939620404424</v>
      </c>
      <c r="C362">
        <f t="shared" si="16"/>
        <v>-0.25153879240808846</v>
      </c>
      <c r="D362">
        <f t="shared" si="17"/>
        <v>-0.40684858428988596</v>
      </c>
    </row>
    <row r="363" spans="1:4" x14ac:dyDescent="0.25">
      <c r="A363">
        <v>0.77932065797906436</v>
      </c>
      <c r="B363">
        <f t="shared" si="15"/>
        <v>0.76990089320114896</v>
      </c>
      <c r="C363">
        <f t="shared" si="16"/>
        <v>0.15398017864022981</v>
      </c>
      <c r="D363">
        <f t="shared" si="17"/>
        <v>-0.39788360195895861</v>
      </c>
    </row>
    <row r="364" spans="1:4" x14ac:dyDescent="0.25">
      <c r="A364">
        <v>0.12009033478804895</v>
      </c>
      <c r="B364">
        <f t="shared" si="15"/>
        <v>-1.1745353292826475</v>
      </c>
      <c r="C364">
        <f t="shared" si="16"/>
        <v>-0.23490706585652951</v>
      </c>
      <c r="D364">
        <f t="shared" si="17"/>
        <v>-0.41463178664748962</v>
      </c>
    </row>
    <row r="365" spans="1:4" x14ac:dyDescent="0.25">
      <c r="A365">
        <v>0.36259041108432266</v>
      </c>
      <c r="B365">
        <f t="shared" si="15"/>
        <v>-0.35154326245293643</v>
      </c>
      <c r="C365">
        <f t="shared" si="16"/>
        <v>-7.0308652490587292E-2</v>
      </c>
      <c r="D365">
        <f t="shared" si="17"/>
        <v>-0.61343044107945555</v>
      </c>
    </row>
    <row r="366" spans="1:4" x14ac:dyDescent="0.25">
      <c r="A366">
        <v>0.25229651783806878</v>
      </c>
      <c r="B366">
        <f t="shared" si="15"/>
        <v>-0.66728041232351454</v>
      </c>
      <c r="C366">
        <f t="shared" si="16"/>
        <v>-0.13345608246470292</v>
      </c>
      <c r="D366">
        <f t="shared" si="17"/>
        <v>-0.68747822256979585</v>
      </c>
    </row>
    <row r="367" spans="1:4" x14ac:dyDescent="0.25">
      <c r="A367">
        <v>0.99679555650502027</v>
      </c>
      <c r="B367">
        <f t="shared" si="15"/>
        <v>2.7260933498229489</v>
      </c>
      <c r="C367">
        <f t="shared" si="16"/>
        <v>0.54521866996458979</v>
      </c>
      <c r="D367">
        <f t="shared" si="17"/>
        <v>-0.12487438230947957</v>
      </c>
    </row>
    <row r="368" spans="1:4" x14ac:dyDescent="0.25">
      <c r="A368">
        <v>0.22714926602984711</v>
      </c>
      <c r="B368">
        <f t="shared" si="15"/>
        <v>-0.7482679835005811</v>
      </c>
      <c r="C368">
        <f t="shared" si="16"/>
        <v>-0.14965359670011621</v>
      </c>
      <c r="D368">
        <f t="shared" si="17"/>
        <v>0.24114370042043096</v>
      </c>
    </row>
    <row r="369" spans="1:4" x14ac:dyDescent="0.25">
      <c r="A369">
        <v>0.53080843531601918</v>
      </c>
      <c r="B369">
        <f t="shared" si="15"/>
        <v>7.7302214370072855E-2</v>
      </c>
      <c r="C369">
        <f t="shared" si="16"/>
        <v>1.5460442874014572E-2</v>
      </c>
      <c r="D369">
        <f t="shared" si="17"/>
        <v>7.3687166180254754E-2</v>
      </c>
    </row>
    <row r="370" spans="1:4" x14ac:dyDescent="0.25">
      <c r="A370">
        <v>0.97665334025086215</v>
      </c>
      <c r="B370">
        <f t="shared" si="15"/>
        <v>1.9890714280628898</v>
      </c>
      <c r="C370">
        <f t="shared" si="16"/>
        <v>0.39781428561257798</v>
      </c>
      <c r="D370">
        <f t="shared" si="17"/>
        <v>0.47067841714339492</v>
      </c>
    </row>
    <row r="371" spans="1:4" x14ac:dyDescent="0.25">
      <c r="A371">
        <v>4.4953764458143863E-2</v>
      </c>
      <c r="B371">
        <f t="shared" si="15"/>
        <v>-1.6958856967589522</v>
      </c>
      <c r="C371">
        <f t="shared" si="16"/>
        <v>-0.33917713935179045</v>
      </c>
      <c r="D371">
        <f t="shared" si="17"/>
        <v>0.39539845141424573</v>
      </c>
    </row>
    <row r="372" spans="1:4" x14ac:dyDescent="0.25">
      <c r="A372">
        <v>0.69438764610736414</v>
      </c>
      <c r="B372">
        <f t="shared" si="15"/>
        <v>0.50832604483449084</v>
      </c>
      <c r="C372">
        <f t="shared" si="16"/>
        <v>0.10166520896689818</v>
      </c>
      <c r="D372">
        <f t="shared" si="17"/>
        <v>0.11272454468168341</v>
      </c>
    </row>
    <row r="373" spans="1:4" x14ac:dyDescent="0.25">
      <c r="A373">
        <v>0.46754356517227696</v>
      </c>
      <c r="B373">
        <f t="shared" si="15"/>
        <v>-8.1446172954134755E-2</v>
      </c>
      <c r="C373">
        <f t="shared" si="16"/>
        <v>-1.6289234590826953E-2</v>
      </c>
      <c r="D373">
        <f t="shared" si="17"/>
        <v>0.16538908922472814</v>
      </c>
    </row>
    <row r="374" spans="1:4" x14ac:dyDescent="0.25">
      <c r="A374">
        <v>0.63002410962248601</v>
      </c>
      <c r="B374">
        <f t="shared" si="15"/>
        <v>0.33191720198578767</v>
      </c>
      <c r="C374">
        <f t="shared" si="16"/>
        <v>6.6383440397157531E-2</v>
      </c>
      <c r="D374">
        <f t="shared" si="17"/>
        <v>0.18403440064519577</v>
      </c>
    </row>
    <row r="375" spans="1:4" x14ac:dyDescent="0.25">
      <c r="A375">
        <v>0.25864436780907618</v>
      </c>
      <c r="B375">
        <f t="shared" si="15"/>
        <v>-0.64753038530696516</v>
      </c>
      <c r="C375">
        <f t="shared" si="16"/>
        <v>-0.12950607706139303</v>
      </c>
      <c r="D375">
        <f t="shared" si="17"/>
        <v>7.7466539812205373E-2</v>
      </c>
    </row>
    <row r="376" spans="1:4" x14ac:dyDescent="0.25">
      <c r="A376">
        <v>0.8384655293435469</v>
      </c>
      <c r="B376">
        <f t="shared" si="15"/>
        <v>0.98817093254821853</v>
      </c>
      <c r="C376">
        <f t="shared" si="16"/>
        <v>0.19763418650964371</v>
      </c>
      <c r="D376">
        <f t="shared" si="17"/>
        <v>0.1430519490041543</v>
      </c>
    </row>
    <row r="377" spans="1:4" x14ac:dyDescent="0.25">
      <c r="A377">
        <v>0.76012451551866211</v>
      </c>
      <c r="B377">
        <f t="shared" si="15"/>
        <v>0.70670315427291597</v>
      </c>
      <c r="C377">
        <f t="shared" si="16"/>
        <v>0.1413406308545832</v>
      </c>
      <c r="D377">
        <f t="shared" si="17"/>
        <v>0.43365295791658598</v>
      </c>
    </row>
    <row r="378" spans="1:4" x14ac:dyDescent="0.25">
      <c r="A378">
        <v>0.33756523331400495</v>
      </c>
      <c r="B378">
        <f t="shared" si="15"/>
        <v>-0.41911721961206932</v>
      </c>
      <c r="C378">
        <f t="shared" si="16"/>
        <v>-8.3823443922413865E-2</v>
      </c>
      <c r="D378">
        <f t="shared" si="17"/>
        <v>0.39030549017997984</v>
      </c>
    </row>
    <row r="379" spans="1:4" x14ac:dyDescent="0.25">
      <c r="A379">
        <v>0.10089419232764672</v>
      </c>
      <c r="B379">
        <f t="shared" si="15"/>
        <v>-1.2764729452496306</v>
      </c>
      <c r="C379">
        <f t="shared" si="16"/>
        <v>-0.25529458904992613</v>
      </c>
      <c r="D379">
        <f t="shared" si="17"/>
        <v>-1.8491296436114704E-2</v>
      </c>
    </row>
    <row r="380" spans="1:4" x14ac:dyDescent="0.25">
      <c r="A380">
        <v>0.25486007263405253</v>
      </c>
      <c r="B380">
        <f t="shared" si="15"/>
        <v>-0.65927351702558978</v>
      </c>
      <c r="C380">
        <f t="shared" si="16"/>
        <v>-0.13185470340511796</v>
      </c>
      <c r="D380">
        <f t="shared" si="17"/>
        <v>-0.37641287069894325</v>
      </c>
    </row>
    <row r="381" spans="1:4" x14ac:dyDescent="0.25">
      <c r="A381">
        <v>0.16763817255165259</v>
      </c>
      <c r="B381">
        <f t="shared" si="15"/>
        <v>-0.96354050948520387</v>
      </c>
      <c r="C381">
        <f t="shared" si="16"/>
        <v>-0.1927081018970408</v>
      </c>
      <c r="D381">
        <f t="shared" si="17"/>
        <v>-0.61250763152080157</v>
      </c>
    </row>
    <row r="382" spans="1:4" x14ac:dyDescent="0.25">
      <c r="A382">
        <v>0.68572038941618096</v>
      </c>
      <c r="B382">
        <f t="shared" si="15"/>
        <v>0.4837557518465882</v>
      </c>
      <c r="C382">
        <f t="shared" si="16"/>
        <v>9.675115036931764E-2</v>
      </c>
      <c r="D382">
        <f t="shared" si="17"/>
        <v>-0.56669224655466033</v>
      </c>
    </row>
    <row r="383" spans="1:4" x14ac:dyDescent="0.25">
      <c r="A383">
        <v>0.7211218604083377</v>
      </c>
      <c r="B383">
        <f t="shared" si="15"/>
        <v>0.5861774418963599</v>
      </c>
      <c r="C383">
        <f t="shared" si="16"/>
        <v>0.11723548837927199</v>
      </c>
      <c r="D383">
        <f t="shared" si="17"/>
        <v>-0.24904227353207037</v>
      </c>
    </row>
    <row r="384" spans="1:4" x14ac:dyDescent="0.25">
      <c r="A384">
        <v>0.26947843867305521</v>
      </c>
      <c r="B384">
        <f t="shared" si="15"/>
        <v>-0.61439115784231135</v>
      </c>
      <c r="C384">
        <f t="shared" si="16"/>
        <v>-0.12287823156846228</v>
      </c>
      <c r="D384">
        <f t="shared" si="17"/>
        <v>-0.21660011085277381</v>
      </c>
    </row>
    <row r="385" spans="1:4" x14ac:dyDescent="0.25">
      <c r="A385">
        <v>0.89065218054750206</v>
      </c>
      <c r="B385">
        <f t="shared" si="15"/>
        <v>1.2300039147238588</v>
      </c>
      <c r="C385">
        <f t="shared" si="16"/>
        <v>0.24600078294477179</v>
      </c>
      <c r="D385">
        <f t="shared" si="17"/>
        <v>-3.786971414906333E-2</v>
      </c>
    </row>
    <row r="386" spans="1:4" x14ac:dyDescent="0.25">
      <c r="A386">
        <v>3.8300729392376477E-2</v>
      </c>
      <c r="B386">
        <f t="shared" si="15"/>
        <v>-1.7707549593826508</v>
      </c>
      <c r="C386">
        <f t="shared" si="16"/>
        <v>-0.35415099187653021</v>
      </c>
      <c r="D386">
        <f t="shared" si="17"/>
        <v>-0.16304605854548623</v>
      </c>
    </row>
    <row r="387" spans="1:4" x14ac:dyDescent="0.25">
      <c r="A387">
        <v>0.63167210913418992</v>
      </c>
      <c r="B387">
        <f t="shared" si="15"/>
        <v>0.33628523670535004</v>
      </c>
      <c r="C387">
        <f t="shared" si="16"/>
        <v>6.7257047341070006E-2</v>
      </c>
      <c r="D387">
        <f t="shared" si="17"/>
        <v>-0.38191569218419619</v>
      </c>
    </row>
    <row r="388" spans="1:4" x14ac:dyDescent="0.25">
      <c r="A388">
        <v>3.308206427198096E-2</v>
      </c>
      <c r="B388">
        <f t="shared" si="15"/>
        <v>-1.8373101079827863</v>
      </c>
      <c r="C388">
        <f t="shared" si="16"/>
        <v>-0.36746202159655728</v>
      </c>
      <c r="D388">
        <f t="shared" si="17"/>
        <v>-0.61246323273695125</v>
      </c>
    </row>
    <row r="389" spans="1:4" x14ac:dyDescent="0.25">
      <c r="A389">
        <v>0.91290017395550405</v>
      </c>
      <c r="B389">
        <f t="shared" si="15"/>
        <v>1.3588325633287783</v>
      </c>
      <c r="C389">
        <f t="shared" si="16"/>
        <v>0.27176651266575569</v>
      </c>
      <c r="D389">
        <f t="shared" si="17"/>
        <v>-0.54891989296070687</v>
      </c>
    </row>
    <row r="390" spans="1:4" x14ac:dyDescent="0.25">
      <c r="A390">
        <v>0.63591418195135352</v>
      </c>
      <c r="B390">
        <f t="shared" si="15"/>
        <v>0.34755868830474651</v>
      </c>
      <c r="C390">
        <f t="shared" si="16"/>
        <v>6.9511737660949299E-2</v>
      </c>
      <c r="D390">
        <f t="shared" si="17"/>
        <v>-0.12503431530843609</v>
      </c>
    </row>
    <row r="391" spans="1:4" x14ac:dyDescent="0.25">
      <c r="A391">
        <v>3.5309915463728754E-2</v>
      </c>
      <c r="B391">
        <f t="shared" si="15"/>
        <v>-1.807914356866499</v>
      </c>
      <c r="C391">
        <f t="shared" si="16"/>
        <v>-0.36158287137329981</v>
      </c>
      <c r="D391">
        <f t="shared" si="17"/>
        <v>-0.3990497597251943</v>
      </c>
    </row>
    <row r="392" spans="1:4" x14ac:dyDescent="0.25">
      <c r="A392">
        <v>0.66444898831141086</v>
      </c>
      <c r="B392">
        <f t="shared" ref="B392:B455" si="18">_xlfn.NORM.S.INV(A392)</f>
        <v>0.42463603012538248</v>
      </c>
      <c r="C392">
        <f t="shared" ref="C392:C455" si="19">B392*$B$2</f>
        <v>8.4927206025076502E-2</v>
      </c>
      <c r="D392">
        <f t="shared" si="17"/>
        <v>-0.55973718599104882</v>
      </c>
    </row>
    <row r="393" spans="1:4" x14ac:dyDescent="0.25">
      <c r="A393">
        <v>0.19690542313913389</v>
      </c>
      <c r="B393">
        <f t="shared" si="18"/>
        <v>-0.85272676215752097</v>
      </c>
      <c r="C393">
        <f t="shared" si="19"/>
        <v>-0.1705453524315042</v>
      </c>
      <c r="D393">
        <f t="shared" ref="D393:D456" si="20">$B$1+C393+$B$3*D392+$B$4*C392</f>
        <v>-0.5419006158017744</v>
      </c>
    </row>
    <row r="394" spans="1:4" x14ac:dyDescent="0.25">
      <c r="A394">
        <v>0.13434247871333965</v>
      </c>
      <c r="B394">
        <f t="shared" si="18"/>
        <v>-1.1060960287367971</v>
      </c>
      <c r="C394">
        <f t="shared" si="19"/>
        <v>-0.22121920574735943</v>
      </c>
      <c r="D394">
        <f t="shared" si="20"/>
        <v>-0.80823051557713277</v>
      </c>
    </row>
    <row r="395" spans="1:4" x14ac:dyDescent="0.25">
      <c r="A395">
        <v>0.83410138248847931</v>
      </c>
      <c r="B395">
        <f t="shared" si="18"/>
        <v>0.97050018042435748</v>
      </c>
      <c r="C395">
        <f t="shared" si="19"/>
        <v>0.1941000360848715</v>
      </c>
      <c r="D395">
        <f t="shared" si="20"/>
        <v>-0.65158166154945829</v>
      </c>
    </row>
    <row r="396" spans="1:4" x14ac:dyDescent="0.25">
      <c r="A396">
        <v>0.3486129337443159</v>
      </c>
      <c r="B396">
        <f t="shared" si="18"/>
        <v>-0.38906796891834455</v>
      </c>
      <c r="C396">
        <f t="shared" si="19"/>
        <v>-7.7813593783668922E-2</v>
      </c>
      <c r="D396">
        <f t="shared" si="20"/>
        <v>-0.42438889054685125</v>
      </c>
    </row>
    <row r="397" spans="1:4" x14ac:dyDescent="0.25">
      <c r="A397">
        <v>1.4191106906338695E-2</v>
      </c>
      <c r="B397">
        <f t="shared" si="18"/>
        <v>-2.1919625094193389</v>
      </c>
      <c r="C397">
        <f t="shared" si="19"/>
        <v>-0.4383925018838678</v>
      </c>
      <c r="D397">
        <f t="shared" si="20"/>
        <v>-0.84793584872665084</v>
      </c>
    </row>
    <row r="398" spans="1:4" x14ac:dyDescent="0.25">
      <c r="A398">
        <v>0.73928037354655596</v>
      </c>
      <c r="B398">
        <f t="shared" si="18"/>
        <v>0.64112841685115729</v>
      </c>
      <c r="C398">
        <f t="shared" si="19"/>
        <v>0.12822568337023146</v>
      </c>
      <c r="D398">
        <f t="shared" si="20"/>
        <v>-0.94467624730657029</v>
      </c>
    </row>
    <row r="399" spans="1:4" x14ac:dyDescent="0.25">
      <c r="A399">
        <v>0.85110019226660971</v>
      </c>
      <c r="B399">
        <f t="shared" si="18"/>
        <v>1.0411636230557539</v>
      </c>
      <c r="C399">
        <f t="shared" si="19"/>
        <v>0.2082327246111508</v>
      </c>
      <c r="D399">
        <f t="shared" si="20"/>
        <v>-0.43210515820089712</v>
      </c>
    </row>
    <row r="400" spans="1:4" x14ac:dyDescent="0.25">
      <c r="A400">
        <v>0.79653309732352673</v>
      </c>
      <c r="B400">
        <f t="shared" si="18"/>
        <v>0.82930152998719431</v>
      </c>
      <c r="C400">
        <f t="shared" si="19"/>
        <v>0.16586030599743887</v>
      </c>
      <c r="D400">
        <f t="shared" si="20"/>
        <v>7.5856315867568747E-3</v>
      </c>
    </row>
    <row r="401" spans="1:4" x14ac:dyDescent="0.25">
      <c r="A401">
        <v>0.1913205359050264</v>
      </c>
      <c r="B401">
        <f t="shared" si="18"/>
        <v>-0.87304037394052558</v>
      </c>
      <c r="C401">
        <f t="shared" si="19"/>
        <v>-0.17460807478810514</v>
      </c>
      <c r="D401">
        <f t="shared" si="20"/>
        <v>-1.9265294121004667E-2</v>
      </c>
    </row>
    <row r="402" spans="1:4" x14ac:dyDescent="0.25">
      <c r="A402">
        <v>0.59239478743858154</v>
      </c>
      <c r="B402">
        <f t="shared" si="18"/>
        <v>0.2337096119614665</v>
      </c>
      <c r="C402">
        <f t="shared" si="19"/>
        <v>4.67419223922933E-2</v>
      </c>
      <c r="D402">
        <f t="shared" si="20"/>
        <v>-0.12581758021380507</v>
      </c>
    </row>
    <row r="403" spans="1:4" x14ac:dyDescent="0.25">
      <c r="A403">
        <v>0.29633472701193275</v>
      </c>
      <c r="B403">
        <f t="shared" si="18"/>
        <v>-0.53497166041881894</v>
      </c>
      <c r="C403">
        <f t="shared" si="19"/>
        <v>-0.1069943320837638</v>
      </c>
      <c r="D403">
        <f t="shared" si="20"/>
        <v>-0.16558066610174388</v>
      </c>
    </row>
    <row r="404" spans="1:4" x14ac:dyDescent="0.25">
      <c r="A404">
        <v>0.97225867488631856</v>
      </c>
      <c r="B404">
        <f t="shared" si="18"/>
        <v>1.9150772689900493</v>
      </c>
      <c r="C404">
        <f t="shared" si="19"/>
        <v>0.38301545379800989</v>
      </c>
      <c r="D404">
        <f t="shared" si="20"/>
        <v>0.15425602204122738</v>
      </c>
    </row>
    <row r="405" spans="1:4" x14ac:dyDescent="0.25">
      <c r="A405">
        <v>0.5535752433851131</v>
      </c>
      <c r="B405">
        <f t="shared" si="18"/>
        <v>0.13469944346625704</v>
      </c>
      <c r="C405">
        <f t="shared" si="19"/>
        <v>2.693988869325141E-2</v>
      </c>
      <c r="D405">
        <f t="shared" si="20"/>
        <v>0.49505861474444224</v>
      </c>
    </row>
    <row r="406" spans="1:4" x14ac:dyDescent="0.25">
      <c r="A406">
        <v>0.56611835077974793</v>
      </c>
      <c r="B406">
        <f t="shared" si="18"/>
        <v>0.16650023475704115</v>
      </c>
      <c r="C406">
        <f t="shared" si="19"/>
        <v>3.330004695140823E-2</v>
      </c>
      <c r="D406">
        <f t="shared" si="20"/>
        <v>0.45359283857088833</v>
      </c>
    </row>
    <row r="407" spans="1:4" x14ac:dyDescent="0.25">
      <c r="A407">
        <v>8.3010345774712363E-3</v>
      </c>
      <c r="B407">
        <f t="shared" si="18"/>
        <v>-2.3954038228706076</v>
      </c>
      <c r="C407">
        <f t="shared" si="19"/>
        <v>-0.47908076457412152</v>
      </c>
      <c r="D407">
        <f t="shared" si="20"/>
        <v>-8.6236451461143407E-2</v>
      </c>
    </row>
    <row r="408" spans="1:4" x14ac:dyDescent="0.25">
      <c r="A408">
        <v>0.49378948332163458</v>
      </c>
      <c r="B408">
        <f t="shared" si="18"/>
        <v>-1.556808554378483E-2</v>
      </c>
      <c r="C408">
        <f t="shared" si="19"/>
        <v>-3.1136171087569661E-3</v>
      </c>
      <c r="D408">
        <f t="shared" si="20"/>
        <v>-0.50327546639438103</v>
      </c>
    </row>
    <row r="409" spans="1:4" x14ac:dyDescent="0.25">
      <c r="A409">
        <v>0.34681234168523212</v>
      </c>
      <c r="B409">
        <f t="shared" si="18"/>
        <v>-0.39394088606824479</v>
      </c>
      <c r="C409">
        <f t="shared" si="19"/>
        <v>-7.8788177213648961E-2</v>
      </c>
      <c r="D409">
        <f t="shared" si="20"/>
        <v>-0.48421080572703507</v>
      </c>
    </row>
    <row r="410" spans="1:4" x14ac:dyDescent="0.25">
      <c r="A410">
        <v>0.12244026001770074</v>
      </c>
      <c r="B410">
        <f t="shared" si="18"/>
        <v>-1.1628742653586026</v>
      </c>
      <c r="C410">
        <f t="shared" si="19"/>
        <v>-0.23257485307172054</v>
      </c>
      <c r="D410">
        <f t="shared" si="20"/>
        <v>-0.69085285714563271</v>
      </c>
    </row>
    <row r="411" spans="1:4" x14ac:dyDescent="0.25">
      <c r="A411">
        <v>0.5016632587664418</v>
      </c>
      <c r="B411">
        <f t="shared" si="18"/>
        <v>4.1691835301475369E-3</v>
      </c>
      <c r="C411">
        <f t="shared" si="19"/>
        <v>8.3383670602950744E-4</v>
      </c>
      <c r="D411">
        <f t="shared" si="20"/>
        <v>-0.76116581677502515</v>
      </c>
    </row>
    <row r="412" spans="1:4" x14ac:dyDescent="0.25">
      <c r="A412">
        <v>0.61439863277077544</v>
      </c>
      <c r="B412">
        <f t="shared" si="18"/>
        <v>0.2908020276953362</v>
      </c>
      <c r="C412">
        <f t="shared" si="19"/>
        <v>5.8160405539067241E-2</v>
      </c>
      <c r="D412">
        <f t="shared" si="20"/>
        <v>-0.55002179484552638</v>
      </c>
    </row>
    <row r="413" spans="1:4" x14ac:dyDescent="0.25">
      <c r="A413">
        <v>0.91937009796441538</v>
      </c>
      <c r="B413">
        <f t="shared" si="18"/>
        <v>1.4008470883404658</v>
      </c>
      <c r="C413">
        <f t="shared" si="19"/>
        <v>0.28016941766809317</v>
      </c>
      <c r="D413">
        <f t="shared" si="20"/>
        <v>-0.10750365322316743</v>
      </c>
    </row>
    <row r="414" spans="1:4" x14ac:dyDescent="0.25">
      <c r="A414">
        <v>0.39289529099398784</v>
      </c>
      <c r="B414">
        <f t="shared" si="18"/>
        <v>-0.27178078324345739</v>
      </c>
      <c r="C414">
        <f t="shared" si="19"/>
        <v>-5.4356156648691478E-2</v>
      </c>
      <c r="D414">
        <f t="shared" si="20"/>
        <v>0.11179339667405844</v>
      </c>
    </row>
    <row r="415" spans="1:4" x14ac:dyDescent="0.25">
      <c r="A415">
        <v>0.3533127842036195</v>
      </c>
      <c r="B415">
        <f t="shared" si="18"/>
        <v>-0.37639189796069222</v>
      </c>
      <c r="C415">
        <f t="shared" si="19"/>
        <v>-7.5278379592138456E-2</v>
      </c>
      <c r="D415">
        <f t="shared" si="20"/>
        <v>-3.4764203236714038E-2</v>
      </c>
    </row>
    <row r="416" spans="1:4" x14ac:dyDescent="0.25">
      <c r="A416">
        <v>0.18979461043122653</v>
      </c>
      <c r="B416">
        <f t="shared" si="18"/>
        <v>-0.87865342160183313</v>
      </c>
      <c r="C416">
        <f t="shared" si="19"/>
        <v>-0.17573068432036665</v>
      </c>
      <c r="D416">
        <f t="shared" si="20"/>
        <v>-0.27129258854266247</v>
      </c>
    </row>
    <row r="417" spans="1:4" x14ac:dyDescent="0.25">
      <c r="A417">
        <v>0.44459364604632712</v>
      </c>
      <c r="B417">
        <f t="shared" si="18"/>
        <v>-0.13933264803470111</v>
      </c>
      <c r="C417">
        <f t="shared" si="19"/>
        <v>-2.7866529606940221E-2</v>
      </c>
      <c r="D417">
        <f t="shared" si="20"/>
        <v>-0.4030582163294002</v>
      </c>
    </row>
    <row r="418" spans="1:4" x14ac:dyDescent="0.25">
      <c r="A418">
        <v>0.13486129337443159</v>
      </c>
      <c r="B418">
        <f t="shared" si="18"/>
        <v>-1.1037016336472973</v>
      </c>
      <c r="C418">
        <f t="shared" si="19"/>
        <v>-0.22074032672945948</v>
      </c>
      <c r="D418">
        <f t="shared" si="20"/>
        <v>-0.56826677643922585</v>
      </c>
    </row>
    <row r="419" spans="1:4" x14ac:dyDescent="0.25">
      <c r="A419">
        <v>0.95733512375255592</v>
      </c>
      <c r="B419">
        <f t="shared" si="18"/>
        <v>1.7205652020614508</v>
      </c>
      <c r="C419">
        <f t="shared" si="19"/>
        <v>0.34411304041229018</v>
      </c>
      <c r="D419">
        <f t="shared" si="20"/>
        <v>-0.30916667479560406</v>
      </c>
    </row>
    <row r="420" spans="1:4" x14ac:dyDescent="0.25">
      <c r="A420">
        <v>0.5383159886471145</v>
      </c>
      <c r="B420">
        <f t="shared" si="18"/>
        <v>9.6192077715480828E-2</v>
      </c>
      <c r="C420">
        <f t="shared" si="19"/>
        <v>1.9238415543096167E-2</v>
      </c>
      <c r="D420">
        <f t="shared" si="20"/>
        <v>8.160681207767409E-2</v>
      </c>
    </row>
    <row r="421" spans="1:4" x14ac:dyDescent="0.25">
      <c r="A421">
        <v>0.96627704702902306</v>
      </c>
      <c r="B421">
        <f t="shared" si="18"/>
        <v>1.8286910369996645</v>
      </c>
      <c r="C421">
        <f t="shared" si="19"/>
        <v>0.3657382073999329</v>
      </c>
      <c r="D421">
        <f t="shared" si="20"/>
        <v>0.44833823105085874</v>
      </c>
    </row>
    <row r="422" spans="1:4" x14ac:dyDescent="0.25">
      <c r="A422">
        <v>0.72182378612628562</v>
      </c>
      <c r="B422">
        <f t="shared" si="18"/>
        <v>0.58826798986191586</v>
      </c>
      <c r="C422">
        <f t="shared" si="19"/>
        <v>0.11765359797238317</v>
      </c>
      <c r="D422">
        <f t="shared" si="20"/>
        <v>0.80548856947300984</v>
      </c>
    </row>
    <row r="423" spans="1:4" x14ac:dyDescent="0.25">
      <c r="A423">
        <v>0.18030335398419142</v>
      </c>
      <c r="B423">
        <f t="shared" si="18"/>
        <v>-0.91420962429334751</v>
      </c>
      <c r="C423">
        <f t="shared" si="19"/>
        <v>-0.18284192485866951</v>
      </c>
      <c r="D423">
        <f t="shared" si="20"/>
        <v>0.56743716889488327</v>
      </c>
    </row>
    <row r="424" spans="1:4" x14ac:dyDescent="0.25">
      <c r="A424">
        <v>0.59956663716544079</v>
      </c>
      <c r="B424">
        <f t="shared" si="18"/>
        <v>0.25222555600407315</v>
      </c>
      <c r="C424">
        <f t="shared" si="19"/>
        <v>5.044511120081463E-2</v>
      </c>
      <c r="D424">
        <f t="shared" si="20"/>
        <v>0.33983711394391869</v>
      </c>
    </row>
    <row r="425" spans="1:4" x14ac:dyDescent="0.25">
      <c r="A425">
        <v>0.5467696157719657</v>
      </c>
      <c r="B425">
        <f t="shared" si="18"/>
        <v>0.11750388138046144</v>
      </c>
      <c r="C425">
        <f t="shared" si="19"/>
        <v>2.3500776276092289E-2</v>
      </c>
      <c r="D425">
        <f t="shared" si="20"/>
        <v>0.34077106751196046</v>
      </c>
    </row>
    <row r="426" spans="1:4" x14ac:dyDescent="0.25">
      <c r="A426">
        <v>0.8223212378307444</v>
      </c>
      <c r="B426">
        <f t="shared" si="18"/>
        <v>0.92424739547323609</v>
      </c>
      <c r="C426">
        <f t="shared" si="19"/>
        <v>0.18484947909464722</v>
      </c>
      <c r="D426">
        <f t="shared" si="20"/>
        <v>0.47861703175269865</v>
      </c>
    </row>
    <row r="427" spans="1:4" x14ac:dyDescent="0.25">
      <c r="A427">
        <v>0.94857631153294475</v>
      </c>
      <c r="B427">
        <f t="shared" si="18"/>
        <v>1.6312035479551752</v>
      </c>
      <c r="C427">
        <f t="shared" si="19"/>
        <v>0.32624070959103507</v>
      </c>
      <c r="D427">
        <f t="shared" si="20"/>
        <v>0.87549886617837647</v>
      </c>
    </row>
    <row r="428" spans="1:4" x14ac:dyDescent="0.25">
      <c r="A428">
        <v>0.29844050416577655</v>
      </c>
      <c r="B428">
        <f t="shared" si="18"/>
        <v>-0.5288910826265264</v>
      </c>
      <c r="C428">
        <f t="shared" si="19"/>
        <v>-0.10577821652530528</v>
      </c>
      <c r="D428">
        <f t="shared" si="20"/>
        <v>0.88823751504932746</v>
      </c>
    </row>
    <row r="429" spans="1:4" x14ac:dyDescent="0.25">
      <c r="A429">
        <v>0.80065309610278634</v>
      </c>
      <c r="B429">
        <f t="shared" si="18"/>
        <v>0.84395633207646681</v>
      </c>
      <c r="C429">
        <f t="shared" si="19"/>
        <v>0.16879126641529338</v>
      </c>
      <c r="D429">
        <f t="shared" si="20"/>
        <v>0.78418088358198068</v>
      </c>
    </row>
    <row r="430" spans="1:4" x14ac:dyDescent="0.25">
      <c r="A430">
        <v>0.92529068880275889</v>
      </c>
      <c r="B430">
        <f t="shared" si="18"/>
        <v>1.4415880471421489</v>
      </c>
      <c r="C430">
        <f t="shared" si="19"/>
        <v>0.28831760942842982</v>
      </c>
      <c r="D430">
        <f t="shared" si="20"/>
        <v>1.0675744560677787</v>
      </c>
    </row>
    <row r="431" spans="1:4" x14ac:dyDescent="0.25">
      <c r="A431">
        <v>0.29783013397625657</v>
      </c>
      <c r="B431">
        <f t="shared" si="18"/>
        <v>-0.53065154733193964</v>
      </c>
      <c r="C431">
        <f t="shared" si="19"/>
        <v>-0.10613030946638793</v>
      </c>
      <c r="D431">
        <f t="shared" si="20"/>
        <v>1.0074151038734218</v>
      </c>
    </row>
    <row r="432" spans="1:4" x14ac:dyDescent="0.25">
      <c r="A432">
        <v>0.52024903103732412</v>
      </c>
      <c r="B432">
        <f t="shared" si="18"/>
        <v>5.0778607121228787E-2</v>
      </c>
      <c r="C432">
        <f t="shared" si="19"/>
        <v>1.0155721424245758E-2</v>
      </c>
      <c r="D432">
        <f t="shared" si="20"/>
        <v>0.72057052600323424</v>
      </c>
    </row>
    <row r="433" spans="1:4" x14ac:dyDescent="0.25">
      <c r="A433">
        <v>0.59389019440290536</v>
      </c>
      <c r="B433">
        <f t="shared" si="18"/>
        <v>0.23756356662160871</v>
      </c>
      <c r="C433">
        <f t="shared" si="19"/>
        <v>4.7512713324321748E-2</v>
      </c>
      <c r="D433">
        <f t="shared" si="20"/>
        <v>0.63310928340873029</v>
      </c>
    </row>
    <row r="434" spans="1:4" x14ac:dyDescent="0.25">
      <c r="A434">
        <v>0.36680196539201027</v>
      </c>
      <c r="B434">
        <f t="shared" si="18"/>
        <v>-0.34033544040118552</v>
      </c>
      <c r="C434">
        <f t="shared" si="19"/>
        <v>-6.8067088080237106E-2</v>
      </c>
      <c r="D434">
        <f t="shared" si="20"/>
        <v>0.4811817806386367</v>
      </c>
    </row>
    <row r="435" spans="1:4" x14ac:dyDescent="0.25">
      <c r="A435">
        <v>0.9175389873958556</v>
      </c>
      <c r="B435">
        <f t="shared" si="18"/>
        <v>1.3887064725115592</v>
      </c>
      <c r="C435">
        <f t="shared" si="19"/>
        <v>0.27774129450231183</v>
      </c>
      <c r="D435">
        <f t="shared" si="20"/>
        <v>0.6014263397410079</v>
      </c>
    </row>
    <row r="436" spans="1:4" x14ac:dyDescent="0.25">
      <c r="A436">
        <v>0.60356456190679653</v>
      </c>
      <c r="B436">
        <f t="shared" si="18"/>
        <v>0.26258446362673143</v>
      </c>
      <c r="C436">
        <f t="shared" si="19"/>
        <v>5.2516892725346292E-2</v>
      </c>
      <c r="D436">
        <f t="shared" si="20"/>
        <v>0.78362512957023323</v>
      </c>
    </row>
    <row r="437" spans="1:4" x14ac:dyDescent="0.25">
      <c r="A437">
        <v>0.19052705465865047</v>
      </c>
      <c r="B437">
        <f t="shared" si="18"/>
        <v>-0.87595571454334742</v>
      </c>
      <c r="C437">
        <f t="shared" si="19"/>
        <v>-0.17519114290866949</v>
      </c>
      <c r="D437">
        <f t="shared" si="20"/>
        <v>0.49897416420032881</v>
      </c>
    </row>
    <row r="438" spans="1:4" x14ac:dyDescent="0.25">
      <c r="A438">
        <v>1.5472884304330577E-2</v>
      </c>
      <c r="B438">
        <f t="shared" si="18"/>
        <v>-2.1577693550452435</v>
      </c>
      <c r="C438">
        <f t="shared" si="19"/>
        <v>-0.43155387100904874</v>
      </c>
      <c r="D438">
        <f t="shared" si="20"/>
        <v>-0.19004656826658822</v>
      </c>
    </row>
    <row r="439" spans="1:4" x14ac:dyDescent="0.25">
      <c r="A439">
        <v>0.72008423108615371</v>
      </c>
      <c r="B439">
        <f t="shared" si="18"/>
        <v>0.58309174906536521</v>
      </c>
      <c r="C439">
        <f t="shared" si="19"/>
        <v>0.11661834981307305</v>
      </c>
      <c r="D439">
        <f t="shared" si="20"/>
        <v>-0.4238173887083414</v>
      </c>
    </row>
    <row r="440" spans="1:4" x14ac:dyDescent="0.25">
      <c r="A440">
        <v>0.75688955351420639</v>
      </c>
      <c r="B440">
        <f t="shared" si="18"/>
        <v>0.69633207106725004</v>
      </c>
      <c r="C440">
        <f t="shared" si="19"/>
        <v>0.13926641421345001</v>
      </c>
      <c r="D440">
        <f t="shared" si="20"/>
        <v>-9.4830981921457391E-2</v>
      </c>
    </row>
    <row r="441" spans="1:4" x14ac:dyDescent="0.25">
      <c r="A441">
        <v>0.62779625843073827</v>
      </c>
      <c r="B441">
        <f t="shared" si="18"/>
        <v>0.32602230002622096</v>
      </c>
      <c r="C441">
        <f t="shared" si="19"/>
        <v>6.52044600052442E-2</v>
      </c>
      <c r="D441">
        <f t="shared" si="20"/>
        <v>0.1146794472601833</v>
      </c>
    </row>
    <row r="442" spans="1:4" x14ac:dyDescent="0.25">
      <c r="A442">
        <v>0.27185888241218298</v>
      </c>
      <c r="B442">
        <f t="shared" si="18"/>
        <v>-0.60720064414360098</v>
      </c>
      <c r="C442">
        <f t="shared" si="19"/>
        <v>-0.1214401288287202</v>
      </c>
      <c r="D442">
        <f t="shared" si="20"/>
        <v>2.8987442984146218E-2</v>
      </c>
    </row>
    <row r="443" spans="1:4" x14ac:dyDescent="0.25">
      <c r="A443">
        <v>0.46711630603961302</v>
      </c>
      <c r="B443">
        <f t="shared" si="18"/>
        <v>-8.2520758064830724E-2</v>
      </c>
      <c r="C443">
        <f t="shared" si="19"/>
        <v>-1.6504151612966145E-2</v>
      </c>
      <c r="D443">
        <f t="shared" si="20"/>
        <v>-0.10261031317149735</v>
      </c>
    </row>
    <row r="444" spans="1:4" x14ac:dyDescent="0.25">
      <c r="A444">
        <v>0.30521561326944791</v>
      </c>
      <c r="B444">
        <f t="shared" si="18"/>
        <v>-0.50945800587829859</v>
      </c>
      <c r="C444">
        <f t="shared" si="19"/>
        <v>-0.10189160117565972</v>
      </c>
      <c r="D444">
        <f t="shared" si="20"/>
        <v>-0.19883358816452715</v>
      </c>
    </row>
    <row r="445" spans="1:4" x14ac:dyDescent="0.25">
      <c r="A445">
        <v>0.60093997009186073</v>
      </c>
      <c r="B445">
        <f t="shared" si="18"/>
        <v>0.25578085234310832</v>
      </c>
      <c r="C445">
        <f t="shared" si="19"/>
        <v>5.115617046862167E-2</v>
      </c>
      <c r="D445">
        <f t="shared" si="20"/>
        <v>-0.1996131411210938</v>
      </c>
    </row>
    <row r="446" spans="1:4" x14ac:dyDescent="0.25">
      <c r="A446">
        <v>0.53895687734611042</v>
      </c>
      <c r="B446">
        <f t="shared" si="18"/>
        <v>9.7806122924197117E-2</v>
      </c>
      <c r="C446">
        <f t="shared" si="19"/>
        <v>1.9561224584839425E-2</v>
      </c>
      <c r="D446">
        <f t="shared" si="20"/>
        <v>-9.4088734890276138E-2</v>
      </c>
    </row>
    <row r="447" spans="1:4" x14ac:dyDescent="0.25">
      <c r="A447">
        <v>0.98333689382610556</v>
      </c>
      <c r="B447">
        <f t="shared" si="18"/>
        <v>2.12813113704726</v>
      </c>
      <c r="C447">
        <f t="shared" si="19"/>
        <v>0.425626227409452</v>
      </c>
      <c r="D447">
        <f t="shared" si="20"/>
        <v>0.36796034162358654</v>
      </c>
    </row>
    <row r="448" spans="1:4" x14ac:dyDescent="0.25">
      <c r="A448">
        <v>0.17325357829523605</v>
      </c>
      <c r="B448">
        <f t="shared" si="18"/>
        <v>-0.94138586102069854</v>
      </c>
      <c r="C448">
        <f t="shared" si="19"/>
        <v>-0.18827717220413973</v>
      </c>
      <c r="D448">
        <f t="shared" si="20"/>
        <v>0.48915470576323627</v>
      </c>
    </row>
    <row r="449" spans="1:4" x14ac:dyDescent="0.25">
      <c r="A449">
        <v>0.63917966246528524</v>
      </c>
      <c r="B449">
        <f t="shared" si="18"/>
        <v>0.35626692684977196</v>
      </c>
      <c r="C449">
        <f t="shared" si="19"/>
        <v>7.1253385369954389E-2</v>
      </c>
      <c r="D449">
        <f t="shared" si="20"/>
        <v>0.29312769499681768</v>
      </c>
    </row>
    <row r="450" spans="1:4" x14ac:dyDescent="0.25">
      <c r="A450">
        <v>0.81939146092104864</v>
      </c>
      <c r="B450">
        <f t="shared" si="18"/>
        <v>0.91304841643853329</v>
      </c>
      <c r="C450">
        <f t="shared" si="19"/>
        <v>0.18260968328770666</v>
      </c>
      <c r="D450">
        <f t="shared" si="20"/>
        <v>0.48123988611811974</v>
      </c>
    </row>
    <row r="451" spans="1:4" x14ac:dyDescent="0.25">
      <c r="A451">
        <v>0.98983733634449289</v>
      </c>
      <c r="B451">
        <f t="shared" si="18"/>
        <v>2.3202875472632654</v>
      </c>
      <c r="C451">
        <f t="shared" si="19"/>
        <v>0.46405750945265312</v>
      </c>
      <c r="D451">
        <f t="shared" si="20"/>
        <v>1.0133981333060849</v>
      </c>
    </row>
    <row r="452" spans="1:4" x14ac:dyDescent="0.25">
      <c r="A452">
        <v>0.51091036713766902</v>
      </c>
      <c r="B452">
        <f t="shared" si="18"/>
        <v>2.7351644722298691E-2</v>
      </c>
      <c r="C452">
        <f t="shared" si="19"/>
        <v>5.4703289444597387E-3</v>
      </c>
      <c r="D452">
        <f t="shared" si="20"/>
        <v>1.2338405940967154</v>
      </c>
    </row>
    <row r="453" spans="1:4" x14ac:dyDescent="0.25">
      <c r="A453">
        <v>0.85387737662892549</v>
      </c>
      <c r="B453">
        <f t="shared" si="18"/>
        <v>1.0532089296897027</v>
      </c>
      <c r="C453">
        <f t="shared" si="19"/>
        <v>0.21064178593794056</v>
      </c>
      <c r="D453">
        <f t="shared" si="20"/>
        <v>1.2026375572653267</v>
      </c>
    </row>
    <row r="454" spans="1:4" x14ac:dyDescent="0.25">
      <c r="A454">
        <v>0.59599597155674922</v>
      </c>
      <c r="B454">
        <f t="shared" si="18"/>
        <v>0.24299656701823091</v>
      </c>
      <c r="C454">
        <f t="shared" si="19"/>
        <v>4.8599313403646184E-2</v>
      </c>
      <c r="D454">
        <f t="shared" si="20"/>
        <v>1.200286966560054</v>
      </c>
    </row>
    <row r="455" spans="1:4" x14ac:dyDescent="0.25">
      <c r="A455">
        <v>8.7343974120303966E-2</v>
      </c>
      <c r="B455">
        <f t="shared" si="18"/>
        <v>-1.3572935742944763</v>
      </c>
      <c r="C455">
        <f t="shared" si="19"/>
        <v>-0.27145871485889528</v>
      </c>
      <c r="D455">
        <f t="shared" si="20"/>
        <v>0.73251024045242952</v>
      </c>
    </row>
    <row r="456" spans="1:4" x14ac:dyDescent="0.25">
      <c r="A456">
        <v>0.86770226142155216</v>
      </c>
      <c r="B456">
        <f t="shared" ref="B456:B506" si="21">_xlfn.NORM.S.INV(A456)</f>
        <v>1.1155951311639887</v>
      </c>
      <c r="C456">
        <f t="shared" ref="C456:C506" si="22">B456*$B$2</f>
        <v>0.22311902623279775</v>
      </c>
      <c r="D456">
        <f t="shared" si="20"/>
        <v>0.56481437522173572</v>
      </c>
    </row>
    <row r="457" spans="1:4" x14ac:dyDescent="0.25">
      <c r="A457">
        <v>4.0162358470412308E-2</v>
      </c>
      <c r="B457">
        <f t="shared" si="21"/>
        <v>-1.7488050884293296</v>
      </c>
      <c r="C457">
        <f t="shared" si="22"/>
        <v>-0.34976101768586593</v>
      </c>
      <c r="D457">
        <f t="shared" ref="D457:D506" si="23">$B$1+C457+$B$3*D456+$B$4*C456</f>
        <v>0.30289760610104066</v>
      </c>
    </row>
    <row r="458" spans="1:4" x14ac:dyDescent="0.25">
      <c r="A458">
        <v>0.65172276985992006</v>
      </c>
      <c r="B458">
        <f t="shared" si="21"/>
        <v>0.38997577505245606</v>
      </c>
      <c r="C458">
        <f t="shared" si="22"/>
        <v>7.7995155010491216E-2</v>
      </c>
      <c r="D458">
        <f t="shared" si="23"/>
        <v>5.5283239740444023E-3</v>
      </c>
    </row>
    <row r="459" spans="1:4" x14ac:dyDescent="0.25">
      <c r="A459">
        <v>0.9218115787224952</v>
      </c>
      <c r="B459">
        <f t="shared" si="21"/>
        <v>1.4173629383164499</v>
      </c>
      <c r="C459">
        <f t="shared" si="22"/>
        <v>0.28347258766328998</v>
      </c>
      <c r="D459">
        <f t="shared" si="23"/>
        <v>0.35809088635196756</v>
      </c>
    </row>
    <row r="460" spans="1:4" x14ac:dyDescent="0.25">
      <c r="A460">
        <v>0.82238227484969639</v>
      </c>
      <c r="B460">
        <f t="shared" si="21"/>
        <v>0.92448193968373915</v>
      </c>
      <c r="C460">
        <f t="shared" si="22"/>
        <v>0.18489638793674784</v>
      </c>
      <c r="D460">
        <f t="shared" si="23"/>
        <v>0.7264944259152829</v>
      </c>
    </row>
    <row r="461" spans="1:4" x14ac:dyDescent="0.25">
      <c r="A461">
        <v>0.41355632190923797</v>
      </c>
      <c r="B461">
        <f t="shared" si="21"/>
        <v>-0.2184061889900393</v>
      </c>
      <c r="C461">
        <f t="shared" si="22"/>
        <v>-4.3681237798007866E-2</v>
      </c>
      <c r="D461">
        <f t="shared" si="23"/>
        <v>0.7039210520772915</v>
      </c>
    </row>
    <row r="462" spans="1:4" x14ac:dyDescent="0.25">
      <c r="A462">
        <v>0.98532059694204532</v>
      </c>
      <c r="B462">
        <f t="shared" si="21"/>
        <v>2.1786348364721499</v>
      </c>
      <c r="C462">
        <f t="shared" si="22"/>
        <v>0.43572696729443</v>
      </c>
      <c r="D462">
        <f t="shared" si="23"/>
        <v>0.95955069493805611</v>
      </c>
    </row>
    <row r="463" spans="1:4" x14ac:dyDescent="0.25">
      <c r="A463">
        <v>6.1891537217322309E-2</v>
      </c>
      <c r="B463">
        <f t="shared" si="21"/>
        <v>-1.5390869339107085</v>
      </c>
      <c r="C463">
        <f t="shared" si="22"/>
        <v>-0.30781738678214171</v>
      </c>
      <c r="D463">
        <f t="shared" si="23"/>
        <v>0.85197743973329021</v>
      </c>
    </row>
    <row r="464" spans="1:4" x14ac:dyDescent="0.25">
      <c r="A464">
        <v>0.47373882259590444</v>
      </c>
      <c r="B464">
        <f t="shared" si="21"/>
        <v>-6.5874622255845824E-2</v>
      </c>
      <c r="C464">
        <f t="shared" si="22"/>
        <v>-1.3174924451169166E-2</v>
      </c>
      <c r="D464">
        <f t="shared" si="23"/>
        <v>0.39137137923153542</v>
      </c>
    </row>
    <row r="465" spans="1:4" x14ac:dyDescent="0.25">
      <c r="A465">
        <v>0.76216925565355387</v>
      </c>
      <c r="B465">
        <f t="shared" si="21"/>
        <v>0.71329781594545016</v>
      </c>
      <c r="C465">
        <f t="shared" si="22"/>
        <v>0.14265956318909004</v>
      </c>
      <c r="D465">
        <f t="shared" si="23"/>
        <v>0.44389923456826608</v>
      </c>
    </row>
    <row r="466" spans="1:4" x14ac:dyDescent="0.25">
      <c r="A466">
        <v>0.47880489516891994</v>
      </c>
      <c r="B466">
        <f t="shared" si="21"/>
        <v>-5.3153267170167613E-2</v>
      </c>
      <c r="C466">
        <f t="shared" si="22"/>
        <v>-1.0630653434033523E-2</v>
      </c>
      <c r="D466">
        <f t="shared" si="23"/>
        <v>0.47288234109076038</v>
      </c>
    </row>
    <row r="467" spans="1:4" x14ac:dyDescent="0.25">
      <c r="A467">
        <v>0.62166203802606279</v>
      </c>
      <c r="B467">
        <f t="shared" si="21"/>
        <v>0.30984882045008283</v>
      </c>
      <c r="C467">
        <f t="shared" si="22"/>
        <v>6.1969764090016567E-2</v>
      </c>
      <c r="D467">
        <f t="shared" si="23"/>
        <v>0.43070804887199471</v>
      </c>
    </row>
    <row r="468" spans="1:4" x14ac:dyDescent="0.25">
      <c r="A468">
        <v>0.6989654225287637</v>
      </c>
      <c r="B468">
        <f t="shared" si="21"/>
        <v>0.52142727536364852</v>
      </c>
      <c r="C468">
        <f t="shared" si="22"/>
        <v>0.10428545507272971</v>
      </c>
      <c r="D468">
        <f t="shared" si="23"/>
        <v>0.50462468185134035</v>
      </c>
    </row>
    <row r="469" spans="1:4" x14ac:dyDescent="0.25">
      <c r="A469">
        <v>0.29660939359721672</v>
      </c>
      <c r="B469">
        <f t="shared" si="21"/>
        <v>-0.53417742376663424</v>
      </c>
      <c r="C469">
        <f t="shared" si="22"/>
        <v>-0.10683548475332685</v>
      </c>
      <c r="D469">
        <f t="shared" si="23"/>
        <v>0.39072117029320214</v>
      </c>
    </row>
    <row r="470" spans="1:4" x14ac:dyDescent="0.25">
      <c r="A470">
        <v>0.47349467452009641</v>
      </c>
      <c r="B470">
        <f t="shared" si="21"/>
        <v>-6.6487952447425031E-2</v>
      </c>
      <c r="C470">
        <f t="shared" si="22"/>
        <v>-1.3297590489485006E-2</v>
      </c>
      <c r="D470">
        <f t="shared" si="23"/>
        <v>0.20312740946708258</v>
      </c>
    </row>
    <row r="471" spans="1:4" x14ac:dyDescent="0.25">
      <c r="A471">
        <v>0.15790276802880948</v>
      </c>
      <c r="B471">
        <f t="shared" si="21"/>
        <v>-1.003114672668485</v>
      </c>
      <c r="C471">
        <f t="shared" si="22"/>
        <v>-0.20062293453369701</v>
      </c>
      <c r="D471">
        <f t="shared" si="23"/>
        <v>-5.0088838400567437E-2</v>
      </c>
    </row>
    <row r="472" spans="1:4" x14ac:dyDescent="0.25">
      <c r="A472">
        <v>0.58601641895809808</v>
      </c>
      <c r="B472">
        <f t="shared" si="21"/>
        <v>0.21730948970565636</v>
      </c>
      <c r="C472">
        <f t="shared" si="22"/>
        <v>4.3461897941131276E-2</v>
      </c>
      <c r="D472">
        <f t="shared" si="23"/>
        <v>-0.17716981385965</v>
      </c>
    </row>
    <row r="473" spans="1:4" x14ac:dyDescent="0.25">
      <c r="A473">
        <v>0.97830133976256595</v>
      </c>
      <c r="B473">
        <f t="shared" si="21"/>
        <v>2.0198656952468346</v>
      </c>
      <c r="C473">
        <f t="shared" si="22"/>
        <v>0.40397313904936694</v>
      </c>
      <c r="D473">
        <f t="shared" si="23"/>
        <v>0.30135299610866506</v>
      </c>
    </row>
    <row r="474" spans="1:4" x14ac:dyDescent="0.25">
      <c r="A474">
        <v>0.91006195257423628</v>
      </c>
      <c r="B474">
        <f t="shared" si="21"/>
        <v>1.341136634687937</v>
      </c>
      <c r="C474">
        <f t="shared" si="22"/>
        <v>0.26822732693758738</v>
      </c>
      <c r="D474">
        <f t="shared" si="23"/>
        <v>0.87288554896894976</v>
      </c>
    </row>
    <row r="475" spans="1:4" x14ac:dyDescent="0.25">
      <c r="A475">
        <v>0.87444685201574757</v>
      </c>
      <c r="B475">
        <f t="shared" si="21"/>
        <v>1.1476664266941705</v>
      </c>
      <c r="C475">
        <f t="shared" si="22"/>
        <v>0.2295332853388341</v>
      </c>
      <c r="D475">
        <f t="shared" si="23"/>
        <v>1.1692463187578226</v>
      </c>
    </row>
    <row r="476" spans="1:4" x14ac:dyDescent="0.25">
      <c r="A476">
        <v>0.94579912717062897</v>
      </c>
      <c r="B476">
        <f t="shared" si="21"/>
        <v>1.6054184550560155</v>
      </c>
      <c r="C476">
        <f t="shared" si="22"/>
        <v>0.32108369101120315</v>
      </c>
      <c r="D476">
        <f t="shared" si="23"/>
        <v>1.4630607028224121</v>
      </c>
    </row>
    <row r="477" spans="1:4" x14ac:dyDescent="0.25">
      <c r="A477">
        <v>0.60719626453444009</v>
      </c>
      <c r="B477">
        <f t="shared" si="21"/>
        <v>0.27201892091456126</v>
      </c>
      <c r="C477">
        <f t="shared" si="22"/>
        <v>5.4403784182912251E-2</v>
      </c>
      <c r="D477">
        <f t="shared" si="23"/>
        <v>1.5138276683509249</v>
      </c>
    </row>
    <row r="478" spans="1:4" x14ac:dyDescent="0.25">
      <c r="A478">
        <v>0.18955046235541856</v>
      </c>
      <c r="B478">
        <f t="shared" si="21"/>
        <v>-0.87955407919189799</v>
      </c>
      <c r="C478">
        <f t="shared" si="22"/>
        <v>-0.17591081583837961</v>
      </c>
      <c r="D478">
        <f t="shared" si="23"/>
        <v>1.0841147246069816</v>
      </c>
    </row>
    <row r="479" spans="1:4" x14ac:dyDescent="0.25">
      <c r="A479">
        <v>0.66417432172612689</v>
      </c>
      <c r="B479">
        <f t="shared" si="21"/>
        <v>0.42388270681146073</v>
      </c>
      <c r="C479">
        <f t="shared" si="22"/>
        <v>8.4776541362292152E-2</v>
      </c>
      <c r="D479">
        <f t="shared" si="23"/>
        <v>0.79374858679333582</v>
      </c>
    </row>
    <row r="480" spans="1:4" x14ac:dyDescent="0.25">
      <c r="A480">
        <v>0.31095309305093538</v>
      </c>
      <c r="B480">
        <f t="shared" si="21"/>
        <v>-0.49315059139845863</v>
      </c>
      <c r="C480">
        <f t="shared" si="22"/>
        <v>-9.8630118279691731E-2</v>
      </c>
      <c r="D480">
        <f t="shared" si="23"/>
        <v>0.61266763838103988</v>
      </c>
    </row>
    <row r="481" spans="1:4" x14ac:dyDescent="0.25">
      <c r="A481">
        <v>0.45115512558366649</v>
      </c>
      <c r="B481">
        <f t="shared" si="21"/>
        <v>-0.12274345593035209</v>
      </c>
      <c r="C481">
        <f t="shared" si="22"/>
        <v>-2.454869118607042E-2</v>
      </c>
      <c r="D481">
        <f t="shared" si="23"/>
        <v>0.37681831306703895</v>
      </c>
    </row>
    <row r="482" spans="1:4" x14ac:dyDescent="0.25">
      <c r="A482">
        <v>0.41142002624591817</v>
      </c>
      <c r="B482">
        <f t="shared" si="21"/>
        <v>-0.22389365564186198</v>
      </c>
      <c r="C482">
        <f t="shared" si="22"/>
        <v>-4.4778731128372398E-2</v>
      </c>
      <c r="D482">
        <f t="shared" si="23"/>
        <v>0.23458209725779541</v>
      </c>
    </row>
    <row r="483" spans="1:4" x14ac:dyDescent="0.25">
      <c r="A483">
        <v>2.0386364329966124E-2</v>
      </c>
      <c r="B483">
        <f t="shared" si="21"/>
        <v>-2.0458337661566199</v>
      </c>
      <c r="C483">
        <f t="shared" si="22"/>
        <v>-0.40916675323132401</v>
      </c>
      <c r="D483">
        <f t="shared" si="23"/>
        <v>-0.26180193344062286</v>
      </c>
    </row>
    <row r="484" spans="1:4" x14ac:dyDescent="0.25">
      <c r="A484">
        <v>0.32706686605426188</v>
      </c>
      <c r="B484">
        <f t="shared" si="21"/>
        <v>-0.44802697044411433</v>
      </c>
      <c r="C484">
        <f t="shared" si="22"/>
        <v>-8.9605394088822871E-2</v>
      </c>
      <c r="D484">
        <f t="shared" si="23"/>
        <v>-0.66729701874951286</v>
      </c>
    </row>
    <row r="485" spans="1:4" x14ac:dyDescent="0.25">
      <c r="A485">
        <v>0.69704275643177582</v>
      </c>
      <c r="B485">
        <f t="shared" si="21"/>
        <v>0.51591398346835282</v>
      </c>
      <c r="C485">
        <f t="shared" si="22"/>
        <v>0.10318279669367057</v>
      </c>
      <c r="D485">
        <f t="shared" si="23"/>
        <v>-0.5112996729858803</v>
      </c>
    </row>
    <row r="486" spans="1:4" x14ac:dyDescent="0.25">
      <c r="A486">
        <v>0.14444410534989471</v>
      </c>
      <c r="B486">
        <f t="shared" si="21"/>
        <v>-1.0605637351460258</v>
      </c>
      <c r="C486">
        <f t="shared" si="22"/>
        <v>-0.21211274702920516</v>
      </c>
      <c r="D486">
        <f t="shared" si="23"/>
        <v>-0.52828796839360592</v>
      </c>
    </row>
    <row r="487" spans="1:4" x14ac:dyDescent="0.25">
      <c r="A487">
        <v>0.34849085970641192</v>
      </c>
      <c r="B487">
        <f t="shared" si="21"/>
        <v>-0.38939804310335863</v>
      </c>
      <c r="C487">
        <f t="shared" si="22"/>
        <v>-7.7879608620671725E-2</v>
      </c>
      <c r="D487">
        <f t="shared" si="23"/>
        <v>-0.69141145566184103</v>
      </c>
    </row>
    <row r="488" spans="1:4" x14ac:dyDescent="0.25">
      <c r="A488">
        <v>0.94271675771355323</v>
      </c>
      <c r="B488">
        <f t="shared" si="21"/>
        <v>1.5779961922625658</v>
      </c>
      <c r="C488">
        <f t="shared" si="22"/>
        <v>0.3155992384525132</v>
      </c>
      <c r="D488">
        <f t="shared" si="23"/>
        <v>-0.30762157383556415</v>
      </c>
    </row>
    <row r="489" spans="1:4" x14ac:dyDescent="0.25">
      <c r="A489">
        <v>0.50556962797936944</v>
      </c>
      <c r="B489">
        <f t="shared" si="21"/>
        <v>1.3961440523905175E-2</v>
      </c>
      <c r="C489">
        <f t="shared" si="22"/>
        <v>2.792288104781035E-3</v>
      </c>
      <c r="D489">
        <f t="shared" si="23"/>
        <v>4.0734343643591575E-2</v>
      </c>
    </row>
    <row r="490" spans="1:4" x14ac:dyDescent="0.25">
      <c r="A490">
        <v>0.38752403332621232</v>
      </c>
      <c r="B490">
        <f t="shared" si="21"/>
        <v>-0.28577812080547116</v>
      </c>
      <c r="C490">
        <f t="shared" si="22"/>
        <v>-5.7155624161094237E-2</v>
      </c>
      <c r="D490">
        <f t="shared" si="23"/>
        <v>-2.2055089951918048E-2</v>
      </c>
    </row>
    <row r="491" spans="1:4" x14ac:dyDescent="0.25">
      <c r="A491">
        <v>0.70909756767479482</v>
      </c>
      <c r="B491">
        <f t="shared" si="21"/>
        <v>0.55075029065679459</v>
      </c>
      <c r="C491">
        <f t="shared" si="22"/>
        <v>0.11015005813135892</v>
      </c>
      <c r="D491">
        <f t="shared" si="23"/>
        <v>4.106592442483966E-2</v>
      </c>
    </row>
    <row r="492" spans="1:4" x14ac:dyDescent="0.25">
      <c r="A492">
        <v>0.30448316904202399</v>
      </c>
      <c r="B492">
        <f t="shared" si="21"/>
        <v>-0.5115494977535725</v>
      </c>
      <c r="C492">
        <f t="shared" si="22"/>
        <v>-0.10230989955071451</v>
      </c>
      <c r="D492">
        <f t="shared" si="23"/>
        <v>2.9677892307380244E-2</v>
      </c>
    </row>
    <row r="493" spans="1:4" x14ac:dyDescent="0.25">
      <c r="A493">
        <v>0.95089571825312047</v>
      </c>
      <c r="B493">
        <f t="shared" si="21"/>
        <v>1.6536012257196631</v>
      </c>
      <c r="C493">
        <f t="shared" si="22"/>
        <v>0.33072024514393261</v>
      </c>
      <c r="D493">
        <f t="shared" si="23"/>
        <v>0.26238364939419373</v>
      </c>
    </row>
    <row r="494" spans="1:4" x14ac:dyDescent="0.25">
      <c r="A494">
        <v>0.87572862941373941</v>
      </c>
      <c r="B494">
        <f t="shared" si="21"/>
        <v>1.1538961661548308</v>
      </c>
      <c r="C494">
        <f t="shared" si="22"/>
        <v>0.23077923323096616</v>
      </c>
      <c r="D494">
        <f t="shared" si="23"/>
        <v>0.7383343733758605</v>
      </c>
    </row>
    <row r="495" spans="1:4" x14ac:dyDescent="0.25">
      <c r="A495">
        <v>0.52430799279763174</v>
      </c>
      <c r="B495">
        <f t="shared" si="21"/>
        <v>6.0968853242038289E-2</v>
      </c>
      <c r="C495">
        <f t="shared" si="22"/>
        <v>1.2193770648407659E-2</v>
      </c>
      <c r="D495">
        <f t="shared" si="23"/>
        <v>0.81056257925696573</v>
      </c>
    </row>
    <row r="496" spans="1:4" x14ac:dyDescent="0.25">
      <c r="A496">
        <v>0.76372569963682979</v>
      </c>
      <c r="B496">
        <f t="shared" si="21"/>
        <v>0.71833849389194604</v>
      </c>
      <c r="C496">
        <f t="shared" si="22"/>
        <v>0.14366769877838922</v>
      </c>
      <c r="D496">
        <f t="shared" si="23"/>
        <v>0.80309215576752879</v>
      </c>
    </row>
    <row r="497" spans="1:4" x14ac:dyDescent="0.25">
      <c r="A497">
        <v>0.62611774040955837</v>
      </c>
      <c r="B497">
        <f t="shared" si="21"/>
        <v>0.32158841803826532</v>
      </c>
      <c r="C497">
        <f t="shared" si="22"/>
        <v>6.4317683607653067E-2</v>
      </c>
      <c r="D497">
        <f t="shared" si="23"/>
        <v>0.83609233712222653</v>
      </c>
    </row>
    <row r="498" spans="1:4" x14ac:dyDescent="0.25">
      <c r="A498">
        <v>0.38859218115787225</v>
      </c>
      <c r="B498">
        <f t="shared" si="21"/>
        <v>-0.28299018308582985</v>
      </c>
      <c r="C498">
        <f t="shared" si="22"/>
        <v>-5.6598036617165975E-2</v>
      </c>
      <c r="D498">
        <f t="shared" si="23"/>
        <v>0.67016174832750308</v>
      </c>
    </row>
    <row r="499" spans="1:4" x14ac:dyDescent="0.25">
      <c r="A499">
        <v>0.27811517685476239</v>
      </c>
      <c r="B499">
        <f t="shared" si="21"/>
        <v>-0.58844989806946957</v>
      </c>
      <c r="C499">
        <f t="shared" si="22"/>
        <v>-0.11768997961389392</v>
      </c>
      <c r="D499">
        <f t="shared" si="23"/>
        <v>0.36750118609265919</v>
      </c>
    </row>
    <row r="500" spans="1:4" x14ac:dyDescent="0.25">
      <c r="A500">
        <v>0.90029602954191712</v>
      </c>
      <c r="B500">
        <f t="shared" si="21"/>
        <v>1.2832401862110703</v>
      </c>
      <c r="C500">
        <f t="shared" si="22"/>
        <v>0.25664803724221408</v>
      </c>
      <c r="D500">
        <f t="shared" si="23"/>
        <v>0.44472800446383698</v>
      </c>
    </row>
    <row r="501" spans="1:4" x14ac:dyDescent="0.25">
      <c r="A501">
        <v>0.19629505294961394</v>
      </c>
      <c r="B501">
        <f t="shared" si="21"/>
        <v>-0.8549296303707834</v>
      </c>
      <c r="C501">
        <f t="shared" si="22"/>
        <v>-0.17098592607415669</v>
      </c>
      <c r="D501">
        <f t="shared" si="23"/>
        <v>0.41577971101490563</v>
      </c>
    </row>
    <row r="502" spans="1:4" x14ac:dyDescent="0.25">
      <c r="A502">
        <v>0.21674245429853206</v>
      </c>
      <c r="B502">
        <f t="shared" si="21"/>
        <v>-0.78324218198738804</v>
      </c>
      <c r="C502">
        <f t="shared" si="22"/>
        <v>-0.15664843639747761</v>
      </c>
      <c r="D502">
        <f t="shared" si="23"/>
        <v>2.2087998947705884E-2</v>
      </c>
    </row>
    <row r="503" spans="1:4" x14ac:dyDescent="0.25">
      <c r="A503">
        <v>0.74193548387096775</v>
      </c>
      <c r="B503">
        <f t="shared" si="21"/>
        <v>0.64932391318646576</v>
      </c>
      <c r="C503">
        <f t="shared" si="22"/>
        <v>0.12986478263729315</v>
      </c>
      <c r="D503">
        <f t="shared" si="23"/>
        <v>6.5515890377280117E-3</v>
      </c>
    </row>
    <row r="504" spans="1:4" x14ac:dyDescent="0.25">
      <c r="A504">
        <v>0.97067171239356664</v>
      </c>
      <c r="B504">
        <f t="shared" si="21"/>
        <v>1.8907586056627783</v>
      </c>
      <c r="C504">
        <f t="shared" si="22"/>
        <v>0.37815172113255568</v>
      </c>
      <c r="D504">
        <f t="shared" si="23"/>
        <v>0.50027129673630188</v>
      </c>
    </row>
    <row r="505" spans="1:4" x14ac:dyDescent="0.25">
      <c r="A505">
        <v>0.67973876155888546</v>
      </c>
      <c r="B505">
        <f t="shared" si="21"/>
        <v>0.46696841362822894</v>
      </c>
      <c r="C505">
        <f t="shared" si="22"/>
        <v>9.3393682725645799E-2</v>
      </c>
      <c r="D505">
        <f t="shared" si="23"/>
        <v>0.83394726913398742</v>
      </c>
    </row>
    <row r="506" spans="1:4" x14ac:dyDescent="0.25">
      <c r="A506">
        <v>0.44248786889248332</v>
      </c>
      <c r="B506">
        <f t="shared" si="21"/>
        <v>-0.1446645397167699</v>
      </c>
      <c r="C506">
        <f t="shared" si="22"/>
        <v>-2.8932907943353982E-2</v>
      </c>
      <c r="D506">
        <f t="shared" si="23"/>
        <v>0.72227922181691717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AR(1)</vt:lpstr>
      <vt:lpstr>MA(1)</vt:lpstr>
      <vt:lpstr>ARMA(1,1)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Mohamad F. EL-Bawab</dc:creator>
  <cp:lastModifiedBy>Mohamad F. EL-Bawab</cp:lastModifiedBy>
  <dcterms:created xsi:type="dcterms:W3CDTF">2012-03-12T01:46:51Z</dcterms:created>
  <dcterms:modified xsi:type="dcterms:W3CDTF">2012-03-14T20:14:06Z</dcterms:modified>
</cp:coreProperties>
</file>