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NumXL\My Box Files\Tips &amp; Hints\PCA\101\"/>
    </mc:Choice>
  </mc:AlternateContent>
  <bookViews>
    <workbookView xWindow="120" yWindow="60" windowWidth="19440" windowHeight="12240"/>
  </bookViews>
  <sheets>
    <sheet name="101" sheetId="2" r:id="rId1"/>
    <sheet name="Sheet3" sheetId="3" r:id="rId2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'101'!$I$3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</workbook>
</file>

<file path=xl/calcChain.xml><?xml version="1.0" encoding="utf-8"?>
<calcChain xmlns="http://schemas.openxmlformats.org/spreadsheetml/2006/main">
  <c r="O30" i="2" l="1" a="1"/>
  <c r="O30" i="2" s="1"/>
  <c r="O37" i="2"/>
  <c r="N30" i="2" a="1"/>
  <c r="N32" i="2" s="1"/>
  <c r="N37" i="2"/>
  <c r="M30" i="2" a="1"/>
  <c r="M35" i="2" s="1"/>
  <c r="M37" i="2"/>
  <c r="L30" i="2" a="1"/>
  <c r="L30" i="2" s="1"/>
  <c r="L32" i="2"/>
  <c r="L35" i="2"/>
  <c r="L37" i="2"/>
  <c r="L40" i="2"/>
  <c r="K30" i="2" a="1"/>
  <c r="K33" i="2" s="1"/>
  <c r="O23" i="2" a="1"/>
  <c r="O23" i="2" s="1"/>
  <c r="N23" i="2" a="1"/>
  <c r="N23" i="2" s="1"/>
  <c r="M23" i="2" a="1"/>
  <c r="M25" i="2" s="1"/>
  <c r="L23" i="2" a="1"/>
  <c r="L25" i="2" s="1"/>
  <c r="L23" i="2"/>
  <c r="L24" i="2"/>
  <c r="L26" i="2"/>
  <c r="L27" i="2"/>
  <c r="K23" i="2" a="1"/>
  <c r="K23" i="2" s="1"/>
  <c r="O19" i="2"/>
  <c r="N19" i="2"/>
  <c r="M19" i="2"/>
  <c r="L19" i="2"/>
  <c r="K19" i="2"/>
  <c r="K20" i="2" s="1"/>
  <c r="O18" i="2"/>
  <c r="N18" i="2"/>
  <c r="M18" i="2"/>
  <c r="L18" i="2"/>
  <c r="K18" i="2"/>
  <c r="L20" i="2" l="1"/>
  <c r="M20" i="2" s="1"/>
  <c r="N20" i="2" s="1"/>
  <c r="O20" i="2" s="1"/>
  <c r="K26" i="2"/>
  <c r="K40" i="2"/>
  <c r="K32" i="2"/>
  <c r="M34" i="2"/>
  <c r="N39" i="2"/>
  <c r="N31" i="2"/>
  <c r="O36" i="2"/>
  <c r="M24" i="2"/>
  <c r="K27" i="2"/>
  <c r="M23" i="2"/>
  <c r="O27" i="2"/>
  <c r="K39" i="2"/>
  <c r="K31" i="2"/>
  <c r="L36" i="2"/>
  <c r="M41" i="2"/>
  <c r="M33" i="2"/>
  <c r="N38" i="2"/>
  <c r="N30" i="2"/>
  <c r="O35" i="2"/>
  <c r="O26" i="2"/>
  <c r="K38" i="2"/>
  <c r="K30" i="2"/>
  <c r="M40" i="2"/>
  <c r="M32" i="2"/>
  <c r="O34" i="2"/>
  <c r="L34" i="2"/>
  <c r="M39" i="2"/>
  <c r="M31" i="2"/>
  <c r="N36" i="2"/>
  <c r="O41" i="2"/>
  <c r="O33" i="2"/>
  <c r="K25" i="2"/>
  <c r="N27" i="2"/>
  <c r="O25" i="2"/>
  <c r="K37" i="2"/>
  <c r="K24" i="2"/>
  <c r="N26" i="2"/>
  <c r="O24" i="2"/>
  <c r="K36" i="2"/>
  <c r="L41" i="2"/>
  <c r="L33" i="2"/>
  <c r="M38" i="2"/>
  <c r="M30" i="2"/>
  <c r="N35" i="2"/>
  <c r="O40" i="2"/>
  <c r="O32" i="2"/>
  <c r="M27" i="2"/>
  <c r="N25" i="2"/>
  <c r="K35" i="2"/>
  <c r="N34" i="2"/>
  <c r="O39" i="2"/>
  <c r="O31" i="2"/>
  <c r="K34" i="2"/>
  <c r="L39" i="2"/>
  <c r="L31" i="2"/>
  <c r="M36" i="2"/>
  <c r="N41" i="2"/>
  <c r="N33" i="2"/>
  <c r="O38" i="2"/>
  <c r="M26" i="2"/>
  <c r="N24" i="2"/>
  <c r="K41" i="2"/>
  <c r="L38" i="2"/>
  <c r="N40" i="2"/>
</calcChain>
</file>

<file path=xl/sharedStrings.xml><?xml version="1.0" encoding="utf-8"?>
<sst xmlns="http://schemas.openxmlformats.org/spreadsheetml/2006/main" count="52" uniqueCount="17">
  <si>
    <t>population</t>
  </si>
  <si>
    <t>median school yrs</t>
  </si>
  <si>
    <t>total employment</t>
  </si>
  <si>
    <t>misc professional services</t>
  </si>
  <si>
    <t>median house value</t>
  </si>
  <si>
    <t>Variance</t>
  </si>
  <si>
    <t>Propotion</t>
  </si>
  <si>
    <t>Values</t>
  </si>
  <si>
    <t>PC(1)</t>
  </si>
  <si>
    <t>PC(2)</t>
  </si>
  <si>
    <t>PC(3)</t>
  </si>
  <si>
    <t>PC(4)</t>
  </si>
  <si>
    <t>PC(5)</t>
  </si>
  <si>
    <t>Loadings</t>
  </si>
  <si>
    <t>Principal component analysis</t>
  </si>
  <si>
    <t>Cum. Propotion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</si>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</sst>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#0.00"/>
    <numFmt numFmtId="165" formatCode="#0.0%"/>
    <numFmt numFmtId="167" formatCode="#0.000"/>
    <numFmt numFmtId="168" formatCode="_(&quot;$&quot;* #,##0_);_(&quot;$&quot;* \(#,##0\);_(&quot;$&quot;* &quot;-&quot;??_);_(@_)"/>
    <numFmt numFmtId="169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right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Font="1" applyAlignment="1">
      <alignment horizontal="right"/>
    </xf>
    <xf numFmtId="167" fontId="0" fillId="0" borderId="0" xfId="0" applyNumberFormat="1" applyFont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8" fontId="0" fillId="0" borderId="0" xfId="2" applyNumberFormat="1" applyFont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169" fontId="0" fillId="0" borderId="0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50"/>
  <sheetViews>
    <sheetView tabSelected="1" zoomScale="80" zoomScaleNormal="80" workbookViewId="0">
      <selection activeCell="C28" sqref="C28"/>
    </sheetView>
  </sheetViews>
  <sheetFormatPr defaultRowHeight="15" x14ac:dyDescent="0.25"/>
  <cols>
    <col min="2" max="2" width="11.140625" customWidth="1"/>
    <col min="4" max="4" width="12.140625" customWidth="1"/>
    <col min="5" max="5" width="12.5703125" customWidth="1"/>
    <col min="6" max="6" width="11.28515625" customWidth="1"/>
    <col min="9" max="9" width="31.7109375" customWidth="1"/>
    <col min="10" max="10" width="12" customWidth="1"/>
    <col min="12" max="12" width="12.140625" customWidth="1"/>
    <col min="13" max="13" width="13" customWidth="1"/>
  </cols>
  <sheetData>
    <row r="1" spans="1:14" ht="15.75" thickBot="1" x14ac:dyDescent="0.3"/>
    <row r="2" spans="1:14" ht="60.75" thickBot="1" x14ac:dyDescent="0.3">
      <c r="A2" s="17" t="s">
        <v>16</v>
      </c>
      <c r="B2" s="17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I2" s="9"/>
      <c r="J2" s="19" t="s">
        <v>0</v>
      </c>
      <c r="K2" s="19" t="s">
        <v>1</v>
      </c>
      <c r="L2" s="19" t="s">
        <v>2</v>
      </c>
      <c r="M2" s="19" t="s">
        <v>3</v>
      </c>
      <c r="N2" s="19" t="s">
        <v>4</v>
      </c>
    </row>
    <row r="3" spans="1:14" x14ac:dyDescent="0.25">
      <c r="A3" s="1">
        <v>1</v>
      </c>
      <c r="B3" s="1">
        <v>5700</v>
      </c>
      <c r="C3" s="1">
        <v>12.8</v>
      </c>
      <c r="D3" s="1">
        <v>2500</v>
      </c>
      <c r="E3" s="1">
        <v>270</v>
      </c>
      <c r="F3" s="18">
        <v>25000</v>
      </c>
      <c r="I3" s="10" t="s">
        <v>0</v>
      </c>
      <c r="J3" s="14">
        <v>1</v>
      </c>
      <c r="K3" s="14"/>
      <c r="L3" s="14"/>
      <c r="M3" s="14"/>
      <c r="N3" s="14"/>
    </row>
    <row r="4" spans="1:14" x14ac:dyDescent="0.25">
      <c r="A4" s="1">
        <v>2</v>
      </c>
      <c r="B4" s="1">
        <v>1000</v>
      </c>
      <c r="C4" s="1">
        <v>10.9</v>
      </c>
      <c r="D4" s="1">
        <v>600</v>
      </c>
      <c r="E4" s="1">
        <v>10</v>
      </c>
      <c r="F4" s="18">
        <v>10000</v>
      </c>
      <c r="I4" s="10" t="s">
        <v>1</v>
      </c>
      <c r="J4" s="14">
        <v>5.6797665824912941E-3</v>
      </c>
      <c r="K4" s="14">
        <v>1</v>
      </c>
      <c r="L4" s="14"/>
      <c r="M4" s="14"/>
      <c r="N4" s="14"/>
    </row>
    <row r="5" spans="1:14" x14ac:dyDescent="0.25">
      <c r="A5" s="1">
        <v>3</v>
      </c>
      <c r="B5" s="1">
        <v>3400</v>
      </c>
      <c r="C5" s="1">
        <v>8.8000000000000007</v>
      </c>
      <c r="D5" s="1">
        <v>1000</v>
      </c>
      <c r="E5" s="1">
        <v>10</v>
      </c>
      <c r="F5" s="18">
        <v>9000</v>
      </c>
      <c r="I5" s="10" t="s">
        <v>2</v>
      </c>
      <c r="J5" s="14">
        <v>0.73513950941254202</v>
      </c>
      <c r="K5" s="14">
        <v>0.15428378435335277</v>
      </c>
      <c r="L5" s="14">
        <v>1</v>
      </c>
      <c r="M5" s="14"/>
      <c r="N5" s="14"/>
    </row>
    <row r="6" spans="1:14" x14ac:dyDescent="0.25">
      <c r="A6" s="1">
        <v>4</v>
      </c>
      <c r="B6" s="1">
        <v>3800</v>
      </c>
      <c r="C6" s="1">
        <v>13.6</v>
      </c>
      <c r="D6" s="1">
        <v>1700</v>
      </c>
      <c r="E6" s="1">
        <v>140</v>
      </c>
      <c r="F6" s="18">
        <v>25000</v>
      </c>
      <c r="I6" s="10" t="s">
        <v>3</v>
      </c>
      <c r="J6" s="14">
        <v>0.2743837636075902</v>
      </c>
      <c r="K6" s="14">
        <v>0.69140824094401976</v>
      </c>
      <c r="L6" s="14">
        <v>0.5147183637892232</v>
      </c>
      <c r="M6" s="14">
        <v>1</v>
      </c>
      <c r="N6" s="14"/>
    </row>
    <row r="7" spans="1:14" ht="15.75" thickBot="1" x14ac:dyDescent="0.3">
      <c r="A7" s="1">
        <v>5</v>
      </c>
      <c r="B7" s="1">
        <v>4000</v>
      </c>
      <c r="C7" s="1">
        <v>12.8</v>
      </c>
      <c r="D7" s="1">
        <v>1600</v>
      </c>
      <c r="E7" s="1">
        <v>140</v>
      </c>
      <c r="F7" s="18">
        <v>25000</v>
      </c>
      <c r="I7" s="11" t="s">
        <v>4</v>
      </c>
      <c r="J7" s="15">
        <v>-9.6534050590904499E-3</v>
      </c>
      <c r="K7" s="15">
        <v>0.86307008839438148</v>
      </c>
      <c r="L7" s="15">
        <v>0.12192599048217562</v>
      </c>
      <c r="M7" s="15">
        <v>0.77765425214020345</v>
      </c>
      <c r="N7" s="15">
        <v>1</v>
      </c>
    </row>
    <row r="8" spans="1:14" x14ac:dyDescent="0.25">
      <c r="A8" s="1">
        <v>6</v>
      </c>
      <c r="B8" s="1">
        <v>8200</v>
      </c>
      <c r="C8" s="1">
        <v>8.3000000000000007</v>
      </c>
      <c r="D8" s="1">
        <v>2600</v>
      </c>
      <c r="E8" s="1">
        <v>60</v>
      </c>
      <c r="F8" s="18">
        <v>12000</v>
      </c>
    </row>
    <row r="9" spans="1:14" x14ac:dyDescent="0.25">
      <c r="A9" s="1">
        <v>7</v>
      </c>
      <c r="B9" s="1">
        <v>8700</v>
      </c>
      <c r="C9" s="1">
        <v>11.4</v>
      </c>
      <c r="D9" s="1">
        <v>400</v>
      </c>
      <c r="E9" s="1">
        <v>10</v>
      </c>
      <c r="F9" s="18">
        <v>16000</v>
      </c>
    </row>
    <row r="10" spans="1:14" x14ac:dyDescent="0.25">
      <c r="A10" s="1">
        <v>8</v>
      </c>
      <c r="B10" s="1">
        <v>9100</v>
      </c>
      <c r="C10" s="1">
        <v>11.5</v>
      </c>
      <c r="D10" s="1">
        <v>3300</v>
      </c>
      <c r="E10" s="1">
        <v>60</v>
      </c>
      <c r="F10" s="18">
        <v>14000</v>
      </c>
    </row>
    <row r="11" spans="1:14" x14ac:dyDescent="0.25">
      <c r="A11" s="1">
        <v>9</v>
      </c>
      <c r="B11" s="1">
        <v>9900</v>
      </c>
      <c r="C11" s="1">
        <v>12.5</v>
      </c>
      <c r="D11" s="1">
        <v>3400</v>
      </c>
      <c r="E11" s="1">
        <v>180</v>
      </c>
      <c r="F11" s="18">
        <v>18000</v>
      </c>
    </row>
    <row r="12" spans="1:14" x14ac:dyDescent="0.25">
      <c r="A12" s="1">
        <v>10</v>
      </c>
      <c r="B12" s="1">
        <v>9600</v>
      </c>
      <c r="C12" s="1">
        <v>13.7</v>
      </c>
      <c r="D12" s="1">
        <v>3600</v>
      </c>
      <c r="E12" s="1">
        <v>390</v>
      </c>
      <c r="F12" s="18">
        <v>25000</v>
      </c>
    </row>
    <row r="13" spans="1:14" x14ac:dyDescent="0.25">
      <c r="A13" s="1">
        <v>11</v>
      </c>
      <c r="B13" s="1">
        <v>9600</v>
      </c>
      <c r="C13" s="1">
        <v>9.6</v>
      </c>
      <c r="D13" s="1">
        <v>3300</v>
      </c>
      <c r="E13" s="1">
        <v>80</v>
      </c>
      <c r="F13" s="18">
        <v>12000</v>
      </c>
    </row>
    <row r="14" spans="1:14" x14ac:dyDescent="0.25">
      <c r="A14" s="1">
        <v>12</v>
      </c>
      <c r="B14" s="1">
        <v>9400</v>
      </c>
      <c r="C14" s="1">
        <v>11.4</v>
      </c>
      <c r="D14" s="1">
        <v>4000</v>
      </c>
      <c r="E14" s="1">
        <v>100</v>
      </c>
      <c r="F14" s="18">
        <v>13000</v>
      </c>
    </row>
    <row r="16" spans="1:14" x14ac:dyDescent="0.25">
      <c r="J16" s="2" t="s">
        <v>14</v>
      </c>
    </row>
    <row r="17" spans="10:15" ht="15.75" thickBot="1" x14ac:dyDescent="0.3">
      <c r="J17" s="3"/>
      <c r="K17" s="5" t="s">
        <v>8</v>
      </c>
      <c r="L17" s="5" t="s">
        <v>9</v>
      </c>
      <c r="M17" s="5" t="s">
        <v>10</v>
      </c>
      <c r="N17" s="5" t="s">
        <v>11</v>
      </c>
      <c r="O17" s="5" t="s">
        <v>12</v>
      </c>
    </row>
    <row r="18" spans="10:15" x14ac:dyDescent="0.25">
      <c r="J18" s="4" t="s">
        <v>5</v>
      </c>
      <c r="K18" s="7">
        <f>_xll.PCA_COMP($B$3:$F$14,,1,1,2)</f>
        <v>2.7607944577728354</v>
      </c>
      <c r="L18" s="7">
        <f>_xll.PCA_COMP($B$3:$F$14,,1,2,2)</f>
        <v>1.6538685479755302</v>
      </c>
      <c r="M18" s="7">
        <f>_xll.PCA_COMP($B$3:$F$14,,1,3,2)</f>
        <v>0.30250927041685649</v>
      </c>
      <c r="N18" s="7">
        <f>_xll.PCA_COMP($B$3:$F$14,,1,4,2)</f>
        <v>0.19376342338154731</v>
      </c>
      <c r="O18" s="7">
        <f>_xll.PCA_COMP($B$3:$F$14,,1,5,2)</f>
        <v>8.9064300453238196E-2</v>
      </c>
    </row>
    <row r="19" spans="10:15" x14ac:dyDescent="0.25">
      <c r="J19" s="4" t="s">
        <v>6</v>
      </c>
      <c r="K19" s="8">
        <f>_xll.PCA_COMP($B$3:$F$14,,1,1,1)</f>
        <v>0.55215889155456621</v>
      </c>
      <c r="L19" s="8">
        <f>_xll.PCA_COMP($B$3:$F$14,,1,2,1)</f>
        <v>0.3307737095951056</v>
      </c>
      <c r="M19" s="8">
        <f>_xll.PCA_COMP($B$3:$F$14,,1,3,1)</f>
        <v>6.0501854083371207E-2</v>
      </c>
      <c r="N19" s="8">
        <f>_xll.PCA_COMP($B$3:$F$14,,1,4,1)</f>
        <v>3.8752684676309407E-2</v>
      </c>
      <c r="O19" s="8">
        <f>_xll.PCA_COMP($B$3:$F$14,,1,5,1)</f>
        <v>1.7812860090647611E-2</v>
      </c>
    </row>
    <row r="20" spans="10:15" x14ac:dyDescent="0.25">
      <c r="J20" s="4" t="s">
        <v>15</v>
      </c>
      <c r="K20" s="8">
        <f>$K$19</f>
        <v>0.55215889155456621</v>
      </c>
      <c r="L20" s="8">
        <f>$L$19+$K$20</f>
        <v>0.88293260114967187</v>
      </c>
      <c r="M20" s="8">
        <f>$M$19+$L$20</f>
        <v>0.94343445523304303</v>
      </c>
      <c r="N20" s="8">
        <f>$N$19+$M$20</f>
        <v>0.98218713990935247</v>
      </c>
      <c r="O20" s="8">
        <f>$O$19+$N$20</f>
        <v>1</v>
      </c>
    </row>
    <row r="22" spans="10:15" ht="15.75" thickBot="1" x14ac:dyDescent="0.3">
      <c r="J22" s="6" t="s">
        <v>13</v>
      </c>
      <c r="K22" s="5" t="s">
        <v>8</v>
      </c>
      <c r="L22" s="5" t="s">
        <v>9</v>
      </c>
      <c r="M22" s="5" t="s">
        <v>10</v>
      </c>
      <c r="N22" s="5" t="s">
        <v>11</v>
      </c>
      <c r="O22" s="5" t="s">
        <v>12</v>
      </c>
    </row>
    <row r="23" spans="10:15" x14ac:dyDescent="0.25">
      <c r="J23" s="12" t="s">
        <v>0</v>
      </c>
      <c r="K23" s="13">
        <f t="array" ref="K23:K27">_xll.PCA_COMP($B$3:$F$14,,1,1,4)</f>
        <v>0.22741036360253272</v>
      </c>
      <c r="L23" s="13">
        <f t="array" ref="L23:L27">_xll.PCA_COMP($B$3:$F$14,,1,2,4)</f>
        <v>-0.6569494568226667</v>
      </c>
      <c r="M23" s="13">
        <f t="array" ref="M23:M27">_xll.PCA_COMP($B$3:$F$14,,1,3,4)</f>
        <v>-0.64025240557264462</v>
      </c>
      <c r="N23" s="13">
        <f t="array" ref="N23:N27">_xll.PCA_COMP($B$3:$F$14,,1,4,4)</f>
        <v>0.30792914592867709</v>
      </c>
      <c r="O23" s="13">
        <f t="array" ref="O23:O27">_xll.PCA_COMP($B$3:$F$14,,1,5,4)</f>
        <v>-0.10935463388738563</v>
      </c>
    </row>
    <row r="24" spans="10:15" x14ac:dyDescent="0.25">
      <c r="J24" s="12" t="s">
        <v>1</v>
      </c>
      <c r="K24" s="13">
        <v>0.50339757373194916</v>
      </c>
      <c r="L24" s="13">
        <v>0.32397318182772195</v>
      </c>
      <c r="M24" s="13">
        <v>-0.38322504810953045</v>
      </c>
      <c r="N24" s="13">
        <v>-0.60488860345392403</v>
      </c>
      <c r="O24" s="13">
        <v>-0.3589994430778658</v>
      </c>
    </row>
    <row r="25" spans="10:15" x14ac:dyDescent="0.25">
      <c r="J25" s="12" t="s">
        <v>2</v>
      </c>
      <c r="K25" s="13">
        <v>0.33853154583629286</v>
      </c>
      <c r="L25" s="13">
        <v>-0.58736623486298234</v>
      </c>
      <c r="M25" s="13">
        <v>0.42631975982493686</v>
      </c>
      <c r="N25" s="13">
        <v>-0.49925106451163087</v>
      </c>
      <c r="O25" s="13">
        <v>0.33075237804645491</v>
      </c>
    </row>
    <row r="26" spans="10:15" x14ac:dyDescent="0.25">
      <c r="J26" s="12" t="s">
        <v>3</v>
      </c>
      <c r="K26" s="13">
        <v>0.56009109909099974</v>
      </c>
      <c r="L26" s="13">
        <v>1.3548096294239151E-2</v>
      </c>
      <c r="M26" s="13">
        <v>0.4878715788604347</v>
      </c>
      <c r="N26" s="13">
        <v>0.45544117811022183</v>
      </c>
      <c r="O26" s="13">
        <v>-0.49058033554927316</v>
      </c>
    </row>
    <row r="27" spans="10:15" x14ac:dyDescent="0.25">
      <c r="J27" s="12" t="s">
        <v>4</v>
      </c>
      <c r="K27" s="13">
        <v>0.51630394389320355</v>
      </c>
      <c r="L27" s="13">
        <v>0.34391298880168958</v>
      </c>
      <c r="M27" s="13">
        <v>-0.15312806595436418</v>
      </c>
      <c r="N27" s="13">
        <v>0.28742151339935074</v>
      </c>
      <c r="O27" s="13">
        <v>0.71350876848579481</v>
      </c>
    </row>
    <row r="29" spans="10:15" ht="15.75" thickBot="1" x14ac:dyDescent="0.3">
      <c r="J29" s="6" t="s">
        <v>7</v>
      </c>
      <c r="K29" s="5" t="s">
        <v>8</v>
      </c>
      <c r="L29" s="5" t="s">
        <v>9</v>
      </c>
      <c r="M29" s="5" t="s">
        <v>10</v>
      </c>
      <c r="N29" s="5" t="s">
        <v>11</v>
      </c>
      <c r="O29" s="5" t="s">
        <v>12</v>
      </c>
    </row>
    <row r="30" spans="10:15" x14ac:dyDescent="0.25">
      <c r="K30" s="13">
        <f t="array" ref="K30:K41">_xll.PCA_COMP($B$3:$F$14,,1,1,5)</f>
        <v>1.7948065421750909</v>
      </c>
      <c r="L30" s="13">
        <f t="array" ref="L30:L41">_xll.PCA_COMP($B$3:$F$14,,1,2,5)</f>
        <v>0.90230903575588817</v>
      </c>
      <c r="M30" s="13">
        <f t="array" ref="M30:M41">_xll.PCA_COMP($B$3:$F$14,,1,3,5)</f>
        <v>0.46709609383239853</v>
      </c>
      <c r="N30" s="13">
        <f t="array" ref="N30:N41">_xll.PCA_COMP($B$3:$F$14,,1,4,5)</f>
        <v>0.32338917757997482</v>
      </c>
      <c r="O30" s="13">
        <f t="array" ref="O30:O41">_xll.PCA_COMP($B$3:$F$14,,1,5,5)</f>
        <v>7.5450713148027898E-2</v>
      </c>
    </row>
    <row r="31" spans="10:15" x14ac:dyDescent="0.25">
      <c r="K31" s="13">
        <v>-2.258833755415786</v>
      </c>
      <c r="L31" s="13">
        <v>1.6417090656471509</v>
      </c>
      <c r="M31" s="13">
        <v>0.44711649819013005</v>
      </c>
      <c r="N31" s="13">
        <v>-0.47653751059988314</v>
      </c>
      <c r="O31" s="13">
        <v>-0.47811162490674086</v>
      </c>
    </row>
    <row r="32" spans="10:15" x14ac:dyDescent="0.25">
      <c r="K32" s="13">
        <v>-2.6640623197508102</v>
      </c>
      <c r="L32" s="13">
        <v>0.45961567840498441</v>
      </c>
      <c r="M32" s="13">
        <v>0.56947336416793026</v>
      </c>
      <c r="N32" s="13">
        <v>0.29943685157125421</v>
      </c>
      <c r="O32" s="13">
        <v>-0.13132828335990676</v>
      </c>
    </row>
    <row r="33" spans="11:16" x14ac:dyDescent="0.25">
      <c r="K33" s="13">
        <v>0.99532786010303198</v>
      </c>
      <c r="L33" s="13">
        <v>1.8529994790139033</v>
      </c>
      <c r="M33" s="13">
        <v>-0.16643287464430473</v>
      </c>
      <c r="N33" s="13">
        <v>-0.35826060784415659</v>
      </c>
      <c r="O33" s="13">
        <v>0.33435286021533606</v>
      </c>
    </row>
    <row r="34" spans="11:16" x14ac:dyDescent="0.25">
      <c r="K34" s="13">
        <v>0.74669549419142467</v>
      </c>
      <c r="L34" s="13">
        <v>1.706716759796834</v>
      </c>
      <c r="M34" s="13">
        <v>-6.6134257053821616E-2</v>
      </c>
      <c r="N34" s="13">
        <v>-1.2629882888981141E-2</v>
      </c>
      <c r="O34" s="13">
        <v>0.46707053621839284</v>
      </c>
    </row>
    <row r="35" spans="11:16" x14ac:dyDescent="0.25">
      <c r="K35" s="13">
        <v>-1.4797567874582294</v>
      </c>
      <c r="L35" s="13">
        <v>-1.3109692014458199</v>
      </c>
      <c r="M35" s="13">
        <v>0.3683191367649275</v>
      </c>
      <c r="N35" s="13">
        <v>0.64952515515781473</v>
      </c>
      <c r="O35" s="13">
        <v>0.37059988552692347</v>
      </c>
    </row>
    <row r="36" spans="11:16" x14ac:dyDescent="0.25">
      <c r="K36" s="13">
        <v>-1.0716504203847366</v>
      </c>
      <c r="L36" s="13">
        <v>0.47258829709496947</v>
      </c>
      <c r="M36" s="13">
        <v>-1.5452710441397686</v>
      </c>
      <c r="N36" s="13">
        <v>0.51091377047589392</v>
      </c>
      <c r="O36" s="13">
        <v>-0.21966633511049688</v>
      </c>
    </row>
    <row r="37" spans="11:16" x14ac:dyDescent="0.25">
      <c r="K37" s="13">
        <v>-0.10037699903331947</v>
      </c>
      <c r="L37" s="13">
        <v>-1.136870951935967</v>
      </c>
      <c r="M37" s="13">
        <v>-0.34151980502764734</v>
      </c>
      <c r="N37" s="13">
        <v>-0.58869745759541314</v>
      </c>
      <c r="O37" s="13">
        <v>9.4782125688109217E-2</v>
      </c>
    </row>
    <row r="38" spans="11:16" x14ac:dyDescent="0.25">
      <c r="K38" s="13">
        <v>1.2331652691405661</v>
      </c>
      <c r="L38" s="13">
        <v>-0.93321243375208185</v>
      </c>
      <c r="M38" s="13">
        <v>-0.27035519005061426</v>
      </c>
      <c r="N38" s="13">
        <v>-0.21622937617284438</v>
      </c>
      <c r="O38" s="13">
        <v>-0.18354959003067231</v>
      </c>
    </row>
    <row r="39" spans="11:16" x14ac:dyDescent="0.25">
      <c r="K39" s="13">
        <v>3.2821100394858953</v>
      </c>
      <c r="L39" s="13">
        <v>-0.31776083132446159</v>
      </c>
      <c r="M39" s="13">
        <v>0.35240825019333205</v>
      </c>
      <c r="N39" s="13">
        <v>0.44354329327386072</v>
      </c>
      <c r="O39" s="13">
        <v>-0.48571911410131396</v>
      </c>
    </row>
    <row r="40" spans="11:16" x14ac:dyDescent="0.25">
      <c r="K40" s="13">
        <v>-0.68888620288395774</v>
      </c>
      <c r="L40" s="13">
        <v>-1.7175644629632956</v>
      </c>
      <c r="M40" s="13">
        <v>0.11541926491394106</v>
      </c>
      <c r="N40" s="13">
        <v>0.12347711238518713</v>
      </c>
      <c r="O40" s="13">
        <v>0.15192737458213371</v>
      </c>
    </row>
    <row r="41" spans="11:16" x14ac:dyDescent="0.25">
      <c r="K41" s="13">
        <v>0.21146127983082338</v>
      </c>
      <c r="L41" s="13">
        <v>-1.6195604342921055</v>
      </c>
      <c r="M41" s="13">
        <v>6.9880562853500694E-2</v>
      </c>
      <c r="N41" s="13">
        <v>-0.69793052534270095</v>
      </c>
      <c r="O41" s="13">
        <v>4.1914521302106314E-3</v>
      </c>
    </row>
    <row r="44" spans="11:16" ht="15.75" thickBot="1" x14ac:dyDescent="0.3"/>
    <row r="45" spans="11:16" x14ac:dyDescent="0.25">
      <c r="K45" s="9"/>
      <c r="L45" s="9" t="s">
        <v>8</v>
      </c>
      <c r="M45" s="9" t="s">
        <v>9</v>
      </c>
      <c r="N45" s="9" t="s">
        <v>10</v>
      </c>
      <c r="O45" s="9" t="s">
        <v>11</v>
      </c>
      <c r="P45" s="9" t="s">
        <v>12</v>
      </c>
    </row>
    <row r="46" spans="11:16" x14ac:dyDescent="0.25">
      <c r="K46" s="10" t="s">
        <v>8</v>
      </c>
      <c r="L46" s="20">
        <v>1</v>
      </c>
      <c r="M46" s="20"/>
      <c r="N46" s="20"/>
      <c r="O46" s="20"/>
      <c r="P46" s="20"/>
    </row>
    <row r="47" spans="11:16" x14ac:dyDescent="0.25">
      <c r="K47" s="10" t="s">
        <v>9</v>
      </c>
      <c r="L47" s="20">
        <v>4.546223174956498E-17</v>
      </c>
      <c r="M47" s="20">
        <v>1</v>
      </c>
      <c r="N47" s="20"/>
      <c r="O47" s="20"/>
      <c r="P47" s="20"/>
    </row>
    <row r="48" spans="11:16" x14ac:dyDescent="0.25">
      <c r="K48" s="10" t="s">
        <v>10</v>
      </c>
      <c r="L48" s="20">
        <v>4.1918767250055578E-17</v>
      </c>
      <c r="M48" s="20">
        <v>-3.1065100255541105E-17</v>
      </c>
      <c r="N48" s="20">
        <v>1</v>
      </c>
      <c r="O48" s="20"/>
      <c r="P48" s="20"/>
    </row>
    <row r="49" spans="11:16" x14ac:dyDescent="0.25">
      <c r="K49" s="10" t="s">
        <v>11</v>
      </c>
      <c r="L49" s="20">
        <v>-9.4871837127024512E-18</v>
      </c>
      <c r="M49" s="20">
        <v>0</v>
      </c>
      <c r="N49" s="20">
        <v>2.3883818245224355E-17</v>
      </c>
      <c r="O49" s="20">
        <v>1</v>
      </c>
      <c r="P49" s="20"/>
    </row>
    <row r="50" spans="11:16" ht="15.75" thickBot="1" x14ac:dyDescent="0.3">
      <c r="K50" s="11" t="s">
        <v>12</v>
      </c>
      <c r="L50" s="21">
        <v>-2.1627726965702647E-17</v>
      </c>
      <c r="M50" s="21">
        <v>6.7798360240055898E-18</v>
      </c>
      <c r="N50" s="21">
        <v>2.7824605295953955E-17</v>
      </c>
      <c r="O50" s="21">
        <v>3.0261745432736821E-17</v>
      </c>
      <c r="P50" s="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2013-04-25T22:32:41Z</dcterms:created>
  <dcterms:modified xsi:type="dcterms:W3CDTF">2013-05-28T16:32:57Z</dcterms:modified>
</cp:coreProperties>
</file>