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5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2467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76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32" i="1"/>
  <c r="G105" i="1"/>
  <c r="I106" i="1"/>
  <c r="K107" i="1"/>
  <c r="G109" i="1"/>
  <c r="I110" i="1"/>
  <c r="K111" i="1"/>
  <c r="H105" i="1"/>
  <c r="J106" i="1"/>
  <c r="L107" i="1"/>
  <c r="H109" i="1"/>
  <c r="J110" i="1"/>
  <c r="L111" i="1"/>
  <c r="I105" i="1"/>
  <c r="K106" i="1"/>
  <c r="G108" i="1"/>
  <c r="I109" i="1"/>
  <c r="K110" i="1"/>
  <c r="G112" i="1"/>
  <c r="J105" i="1"/>
  <c r="H108" i="1"/>
  <c r="J109" i="1"/>
  <c r="L110" i="1"/>
  <c r="H112" i="1"/>
  <c r="K105" i="1"/>
  <c r="G107" i="1"/>
  <c r="I108" i="1"/>
  <c r="G111" i="1"/>
  <c r="I112" i="1"/>
  <c r="H107" i="1"/>
  <c r="J108" i="1"/>
  <c r="H111" i="1"/>
  <c r="I107" i="1"/>
  <c r="G110" i="1"/>
  <c r="K112" i="1"/>
  <c r="J107" i="1"/>
  <c r="H110" i="1"/>
  <c r="L112" i="1"/>
  <c r="L106" i="1"/>
  <c r="K109" i="1"/>
  <c r="L105" i="1"/>
  <c r="L109" i="1"/>
  <c r="J112" i="1"/>
  <c r="G106" i="1"/>
  <c r="K108" i="1"/>
  <c r="I111" i="1"/>
  <c r="H106" i="1"/>
  <c r="L108" i="1"/>
  <c r="J111" i="1"/>
  <c r="L104" i="1"/>
  <c r="J103" i="1"/>
  <c r="H102" i="1"/>
  <c r="L100" i="1"/>
  <c r="J99" i="1"/>
  <c r="H98" i="1"/>
  <c r="L96" i="1"/>
  <c r="J95" i="1"/>
  <c r="H94" i="1"/>
  <c r="G102" i="1"/>
  <c r="I99" i="1"/>
  <c r="K96" i="1"/>
  <c r="I95" i="1"/>
  <c r="J104" i="1"/>
  <c r="L101" i="1"/>
  <c r="L97" i="1"/>
  <c r="H95" i="1"/>
  <c r="I104" i="1"/>
  <c r="G103" i="1"/>
  <c r="K101" i="1"/>
  <c r="I100" i="1"/>
  <c r="G99" i="1"/>
  <c r="K97" i="1"/>
  <c r="I96" i="1"/>
  <c r="G95" i="1"/>
  <c r="K93" i="1"/>
  <c r="H104" i="1"/>
  <c r="L102" i="1"/>
  <c r="J101" i="1"/>
  <c r="H100" i="1"/>
  <c r="L98" i="1"/>
  <c r="J97" i="1"/>
  <c r="H96" i="1"/>
  <c r="L94" i="1"/>
  <c r="J93" i="1"/>
  <c r="G104" i="1"/>
  <c r="K102" i="1"/>
  <c r="I101" i="1"/>
  <c r="G100" i="1"/>
  <c r="K98" i="1"/>
  <c r="I97" i="1"/>
  <c r="G96" i="1"/>
  <c r="K94" i="1"/>
  <c r="I93" i="1"/>
  <c r="L103" i="1"/>
  <c r="J102" i="1"/>
  <c r="H101" i="1"/>
  <c r="L99" i="1"/>
  <c r="J98" i="1"/>
  <c r="H97" i="1"/>
  <c r="L95" i="1"/>
  <c r="J94" i="1"/>
  <c r="H93" i="1"/>
  <c r="K103" i="1"/>
  <c r="I102" i="1"/>
  <c r="G101" i="1"/>
  <c r="K99" i="1"/>
  <c r="I98" i="1"/>
  <c r="G97" i="1"/>
  <c r="K95" i="1"/>
  <c r="I94" i="1"/>
  <c r="G93" i="1"/>
  <c r="I103" i="1"/>
  <c r="K100" i="1"/>
  <c r="G98" i="1"/>
  <c r="G94" i="1"/>
  <c r="H103" i="1"/>
  <c r="J100" i="1"/>
  <c r="J96" i="1"/>
  <c r="L93" i="1"/>
  <c r="K104" i="1"/>
  <c r="H99" i="1"/>
  <c r="H84" i="1"/>
  <c r="P79" i="1"/>
  <c r="K80" i="1"/>
  <c r="H83" i="1"/>
  <c r="H81" i="1"/>
  <c r="P78" i="1"/>
  <c r="K78" i="1"/>
  <c r="H80" i="1"/>
  <c r="H79" i="1"/>
  <c r="P77" i="1"/>
  <c r="H87" i="1"/>
  <c r="H78" i="1"/>
  <c r="H86" i="1"/>
  <c r="K81" i="1"/>
  <c r="H85" i="1"/>
  <c r="L81" i="1" l="1"/>
  <c r="Q77" i="1"/>
  <c r="L78" i="1"/>
  <c r="Q78" i="1"/>
  <c r="L80" i="1"/>
  <c r="Q79" i="1"/>
  <c r="M18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H26" i="1"/>
  <c r="H23" i="1"/>
  <c r="P20" i="1"/>
  <c r="H22" i="1"/>
  <c r="H29" i="1"/>
  <c r="K23" i="1"/>
  <c r="P21" i="1"/>
  <c r="K22" i="1"/>
  <c r="H25" i="1"/>
  <c r="K20" i="1"/>
  <c r="H20" i="1"/>
  <c r="H21" i="1"/>
  <c r="H28" i="1"/>
  <c r="P19" i="1"/>
  <c r="H27" i="1"/>
  <c r="Q19" i="1" l="1"/>
  <c r="L20" i="1"/>
  <c r="L22" i="1"/>
  <c r="Q21" i="1"/>
  <c r="L23" i="1"/>
  <c r="Q20" i="1"/>
</calcChain>
</file>

<file path=xl/sharedStrings.xml><?xml version="1.0" encoding="utf-8"?>
<sst xmlns="http://schemas.openxmlformats.org/spreadsheetml/2006/main" count="59" uniqueCount="35">
  <si>
    <t>Price</t>
  </si>
  <si>
    <t>Date</t>
  </si>
  <si>
    <t>%RET</t>
  </si>
  <si>
    <t>Descriptive Statistics</t>
  </si>
  <si>
    <t>AVERAGE:</t>
  </si>
  <si>
    <t>STD DEV:</t>
  </si>
  <si>
    <t>SKEW:</t>
  </si>
  <si>
    <t>EXCESS-KURTOSIS:</t>
  </si>
  <si>
    <t>MEDIAN:</t>
  </si>
  <si>
    <t>MIN:</t>
  </si>
  <si>
    <t>MAX:</t>
  </si>
  <si>
    <t>Q 1:</t>
  </si>
  <si>
    <t>Q 3:</t>
  </si>
  <si>
    <t>Significance Test</t>
  </si>
  <si>
    <t>Target</t>
  </si>
  <si>
    <t>P-Value</t>
  </si>
  <si>
    <t>SIG?</t>
  </si>
  <si>
    <t>Test</t>
  </si>
  <si>
    <t>p-value</t>
  </si>
  <si>
    <t>White-noise</t>
  </si>
  <si>
    <t>Normal Distributed?</t>
  </si>
  <si>
    <t>ARCH Effect?</t>
  </si>
  <si>
    <t>Bins</t>
  </si>
  <si>
    <t>Bin</t>
  </si>
  <si>
    <t>More</t>
  </si>
  <si>
    <t>Frequency</t>
  </si>
  <si>
    <t>Cumulative %</t>
  </si>
  <si>
    <t>Q</t>
  </si>
  <si>
    <t>%RET^2</t>
  </si>
  <si>
    <t>Correlogram Analysis</t>
  </si>
  <si>
    <t>Lag</t>
  </si>
  <si>
    <t>ACF</t>
  </si>
  <si>
    <t>UL</t>
  </si>
  <si>
    <t>LL</t>
  </si>
  <si>
    <t>PACF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</si>
</sst>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3" xfId="0" applyBorder="1"/>
    <xf numFmtId="0" fontId="2" fillId="0" borderId="0" xfId="0" applyFont="1" applyAlignment="1">
      <alignment horizontal="right"/>
    </xf>
    <xf numFmtId="10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4" xfId="0" applyBorder="1"/>
    <xf numFmtId="165" fontId="0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10" fontId="0" fillId="0" borderId="0" xfId="0" applyNumberFormat="1"/>
    <xf numFmtId="0" fontId="2" fillId="0" borderId="1" xfId="0" applyFont="1" applyBorder="1"/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Fill="1" applyBorder="1" applyAlignment="1"/>
    <xf numFmtId="10" fontId="0" fillId="0" borderId="0" xfId="0" applyNumberFormat="1" applyFill="1" applyBorder="1" applyAlignment="1"/>
    <xf numFmtId="0" fontId="0" fillId="0" borderId="2" xfId="0" applyFill="1" applyBorder="1" applyAlignment="1"/>
    <xf numFmtId="10" fontId="0" fillId="0" borderId="2" xfId="0" applyNumberFormat="1" applyFill="1" applyBorder="1" applyAlignment="1"/>
    <xf numFmtId="0" fontId="3" fillId="0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Prices</c:v>
          </c:tx>
          <c:marker>
            <c:symbol val="none"/>
          </c:marker>
          <c:cat>
            <c:numRef>
              <c:f>Sheet1!$A$2:$A$370</c:f>
              <c:numCache>
                <c:formatCode>m/d/yyyy</c:formatCode>
                <c:ptCount val="369"/>
                <c:pt idx="0">
                  <c:v>22418</c:v>
                </c:pt>
                <c:pt idx="1">
                  <c:v>22419</c:v>
                </c:pt>
                <c:pt idx="2">
                  <c:v>22420</c:v>
                </c:pt>
                <c:pt idx="3">
                  <c:v>22423</c:v>
                </c:pt>
                <c:pt idx="4">
                  <c:v>22424</c:v>
                </c:pt>
                <c:pt idx="5">
                  <c:v>22425</c:v>
                </c:pt>
                <c:pt idx="6">
                  <c:v>22426</c:v>
                </c:pt>
                <c:pt idx="7">
                  <c:v>22427</c:v>
                </c:pt>
                <c:pt idx="8">
                  <c:v>22430</c:v>
                </c:pt>
                <c:pt idx="9">
                  <c:v>22431</c:v>
                </c:pt>
                <c:pt idx="10">
                  <c:v>22432</c:v>
                </c:pt>
                <c:pt idx="11">
                  <c:v>22433</c:v>
                </c:pt>
                <c:pt idx="12">
                  <c:v>22434</c:v>
                </c:pt>
                <c:pt idx="13">
                  <c:v>22437</c:v>
                </c:pt>
                <c:pt idx="14">
                  <c:v>22438</c:v>
                </c:pt>
                <c:pt idx="15">
                  <c:v>22439</c:v>
                </c:pt>
                <c:pt idx="16">
                  <c:v>22440</c:v>
                </c:pt>
                <c:pt idx="17">
                  <c:v>22441</c:v>
                </c:pt>
                <c:pt idx="18">
                  <c:v>22444</c:v>
                </c:pt>
                <c:pt idx="19">
                  <c:v>22445</c:v>
                </c:pt>
                <c:pt idx="20">
                  <c:v>22446</c:v>
                </c:pt>
                <c:pt idx="21">
                  <c:v>22447</c:v>
                </c:pt>
                <c:pt idx="22">
                  <c:v>22448</c:v>
                </c:pt>
                <c:pt idx="23">
                  <c:v>22451</c:v>
                </c:pt>
                <c:pt idx="24">
                  <c:v>22452</c:v>
                </c:pt>
                <c:pt idx="25">
                  <c:v>22453</c:v>
                </c:pt>
                <c:pt idx="26">
                  <c:v>22454</c:v>
                </c:pt>
                <c:pt idx="27">
                  <c:v>22455</c:v>
                </c:pt>
                <c:pt idx="28">
                  <c:v>22458</c:v>
                </c:pt>
                <c:pt idx="29">
                  <c:v>22459</c:v>
                </c:pt>
                <c:pt idx="30">
                  <c:v>22460</c:v>
                </c:pt>
                <c:pt idx="31">
                  <c:v>22461</c:v>
                </c:pt>
                <c:pt idx="32">
                  <c:v>22462</c:v>
                </c:pt>
                <c:pt idx="33">
                  <c:v>22465</c:v>
                </c:pt>
                <c:pt idx="34">
                  <c:v>22466</c:v>
                </c:pt>
                <c:pt idx="35">
                  <c:v>22467</c:v>
                </c:pt>
                <c:pt idx="36">
                  <c:v>22468</c:v>
                </c:pt>
                <c:pt idx="37">
                  <c:v>22469</c:v>
                </c:pt>
                <c:pt idx="38">
                  <c:v>22472</c:v>
                </c:pt>
                <c:pt idx="39">
                  <c:v>22473</c:v>
                </c:pt>
                <c:pt idx="40">
                  <c:v>22474</c:v>
                </c:pt>
                <c:pt idx="41">
                  <c:v>22475</c:v>
                </c:pt>
                <c:pt idx="42">
                  <c:v>22476</c:v>
                </c:pt>
                <c:pt idx="43">
                  <c:v>22479</c:v>
                </c:pt>
                <c:pt idx="44">
                  <c:v>22480</c:v>
                </c:pt>
                <c:pt idx="45">
                  <c:v>22481</c:v>
                </c:pt>
                <c:pt idx="46">
                  <c:v>22482</c:v>
                </c:pt>
                <c:pt idx="47">
                  <c:v>22483</c:v>
                </c:pt>
                <c:pt idx="48">
                  <c:v>22486</c:v>
                </c:pt>
                <c:pt idx="49">
                  <c:v>22487</c:v>
                </c:pt>
                <c:pt idx="50">
                  <c:v>22488</c:v>
                </c:pt>
                <c:pt idx="51">
                  <c:v>22489</c:v>
                </c:pt>
                <c:pt idx="52">
                  <c:v>22490</c:v>
                </c:pt>
                <c:pt idx="53">
                  <c:v>22493</c:v>
                </c:pt>
                <c:pt idx="54">
                  <c:v>22494</c:v>
                </c:pt>
                <c:pt idx="55">
                  <c:v>22495</c:v>
                </c:pt>
                <c:pt idx="56">
                  <c:v>22496</c:v>
                </c:pt>
                <c:pt idx="57">
                  <c:v>22497</c:v>
                </c:pt>
                <c:pt idx="58">
                  <c:v>22500</c:v>
                </c:pt>
                <c:pt idx="59">
                  <c:v>22501</c:v>
                </c:pt>
                <c:pt idx="60">
                  <c:v>22502</c:v>
                </c:pt>
                <c:pt idx="61">
                  <c:v>22503</c:v>
                </c:pt>
                <c:pt idx="62">
                  <c:v>22504</c:v>
                </c:pt>
                <c:pt idx="63">
                  <c:v>22507</c:v>
                </c:pt>
                <c:pt idx="64">
                  <c:v>22508</c:v>
                </c:pt>
                <c:pt idx="65">
                  <c:v>22509</c:v>
                </c:pt>
                <c:pt idx="66">
                  <c:v>22510</c:v>
                </c:pt>
                <c:pt idx="67">
                  <c:v>22511</c:v>
                </c:pt>
                <c:pt idx="68">
                  <c:v>22514</c:v>
                </c:pt>
                <c:pt idx="69">
                  <c:v>22515</c:v>
                </c:pt>
                <c:pt idx="70">
                  <c:v>22516</c:v>
                </c:pt>
                <c:pt idx="71">
                  <c:v>22517</c:v>
                </c:pt>
                <c:pt idx="72">
                  <c:v>22518</c:v>
                </c:pt>
                <c:pt idx="73">
                  <c:v>22521</c:v>
                </c:pt>
                <c:pt idx="74">
                  <c:v>22522</c:v>
                </c:pt>
                <c:pt idx="75">
                  <c:v>22523</c:v>
                </c:pt>
                <c:pt idx="76">
                  <c:v>22524</c:v>
                </c:pt>
                <c:pt idx="77">
                  <c:v>22525</c:v>
                </c:pt>
                <c:pt idx="78">
                  <c:v>22528</c:v>
                </c:pt>
                <c:pt idx="79">
                  <c:v>22529</c:v>
                </c:pt>
                <c:pt idx="80">
                  <c:v>22530</c:v>
                </c:pt>
                <c:pt idx="81">
                  <c:v>22531</c:v>
                </c:pt>
                <c:pt idx="82">
                  <c:v>22532</c:v>
                </c:pt>
                <c:pt idx="83">
                  <c:v>22535</c:v>
                </c:pt>
                <c:pt idx="84">
                  <c:v>22536</c:v>
                </c:pt>
                <c:pt idx="85">
                  <c:v>22537</c:v>
                </c:pt>
                <c:pt idx="86">
                  <c:v>22538</c:v>
                </c:pt>
                <c:pt idx="87">
                  <c:v>22539</c:v>
                </c:pt>
                <c:pt idx="88">
                  <c:v>22542</c:v>
                </c:pt>
                <c:pt idx="89">
                  <c:v>22543</c:v>
                </c:pt>
                <c:pt idx="90">
                  <c:v>22544</c:v>
                </c:pt>
                <c:pt idx="91">
                  <c:v>22545</c:v>
                </c:pt>
                <c:pt idx="92">
                  <c:v>22546</c:v>
                </c:pt>
                <c:pt idx="93">
                  <c:v>22549</c:v>
                </c:pt>
                <c:pt idx="94">
                  <c:v>22550</c:v>
                </c:pt>
                <c:pt idx="95">
                  <c:v>22551</c:v>
                </c:pt>
                <c:pt idx="96">
                  <c:v>22552</c:v>
                </c:pt>
                <c:pt idx="97">
                  <c:v>22553</c:v>
                </c:pt>
                <c:pt idx="98">
                  <c:v>22556</c:v>
                </c:pt>
                <c:pt idx="99">
                  <c:v>22557</c:v>
                </c:pt>
                <c:pt idx="100">
                  <c:v>22558</c:v>
                </c:pt>
                <c:pt idx="101">
                  <c:v>22559</c:v>
                </c:pt>
                <c:pt idx="102">
                  <c:v>22560</c:v>
                </c:pt>
                <c:pt idx="103">
                  <c:v>22563</c:v>
                </c:pt>
                <c:pt idx="104">
                  <c:v>22564</c:v>
                </c:pt>
                <c:pt idx="105">
                  <c:v>22565</c:v>
                </c:pt>
                <c:pt idx="106">
                  <c:v>22566</c:v>
                </c:pt>
                <c:pt idx="107">
                  <c:v>22567</c:v>
                </c:pt>
                <c:pt idx="108">
                  <c:v>22570</c:v>
                </c:pt>
                <c:pt idx="109">
                  <c:v>22571</c:v>
                </c:pt>
                <c:pt idx="110">
                  <c:v>22572</c:v>
                </c:pt>
                <c:pt idx="111">
                  <c:v>22573</c:v>
                </c:pt>
                <c:pt idx="112">
                  <c:v>22574</c:v>
                </c:pt>
                <c:pt idx="113">
                  <c:v>22577</c:v>
                </c:pt>
                <c:pt idx="114">
                  <c:v>22578</c:v>
                </c:pt>
                <c:pt idx="115">
                  <c:v>22579</c:v>
                </c:pt>
                <c:pt idx="116">
                  <c:v>22580</c:v>
                </c:pt>
                <c:pt idx="117">
                  <c:v>22581</c:v>
                </c:pt>
                <c:pt idx="118">
                  <c:v>22584</c:v>
                </c:pt>
                <c:pt idx="119">
                  <c:v>22585</c:v>
                </c:pt>
                <c:pt idx="120">
                  <c:v>22586</c:v>
                </c:pt>
                <c:pt idx="121">
                  <c:v>22587</c:v>
                </c:pt>
                <c:pt idx="122">
                  <c:v>22588</c:v>
                </c:pt>
                <c:pt idx="123">
                  <c:v>22591</c:v>
                </c:pt>
                <c:pt idx="124">
                  <c:v>22592</c:v>
                </c:pt>
                <c:pt idx="125">
                  <c:v>22593</c:v>
                </c:pt>
                <c:pt idx="126">
                  <c:v>22594</c:v>
                </c:pt>
                <c:pt idx="127">
                  <c:v>22595</c:v>
                </c:pt>
                <c:pt idx="128">
                  <c:v>22598</c:v>
                </c:pt>
                <c:pt idx="129">
                  <c:v>22599</c:v>
                </c:pt>
                <c:pt idx="130">
                  <c:v>22600</c:v>
                </c:pt>
                <c:pt idx="131">
                  <c:v>22601</c:v>
                </c:pt>
                <c:pt idx="132">
                  <c:v>22602</c:v>
                </c:pt>
                <c:pt idx="133">
                  <c:v>22605</c:v>
                </c:pt>
                <c:pt idx="134">
                  <c:v>22606</c:v>
                </c:pt>
                <c:pt idx="135">
                  <c:v>22607</c:v>
                </c:pt>
                <c:pt idx="136">
                  <c:v>22608</c:v>
                </c:pt>
                <c:pt idx="137">
                  <c:v>22609</c:v>
                </c:pt>
                <c:pt idx="138">
                  <c:v>22612</c:v>
                </c:pt>
                <c:pt idx="139">
                  <c:v>22613</c:v>
                </c:pt>
                <c:pt idx="140">
                  <c:v>22614</c:v>
                </c:pt>
                <c:pt idx="141">
                  <c:v>22615</c:v>
                </c:pt>
                <c:pt idx="142">
                  <c:v>22616</c:v>
                </c:pt>
                <c:pt idx="143">
                  <c:v>22619</c:v>
                </c:pt>
                <c:pt idx="144">
                  <c:v>22620</c:v>
                </c:pt>
                <c:pt idx="145">
                  <c:v>22621</c:v>
                </c:pt>
                <c:pt idx="146">
                  <c:v>22622</c:v>
                </c:pt>
                <c:pt idx="147">
                  <c:v>22623</c:v>
                </c:pt>
                <c:pt idx="148">
                  <c:v>22626</c:v>
                </c:pt>
                <c:pt idx="149">
                  <c:v>22627</c:v>
                </c:pt>
                <c:pt idx="150">
                  <c:v>22628</c:v>
                </c:pt>
                <c:pt idx="151">
                  <c:v>22629</c:v>
                </c:pt>
                <c:pt idx="152">
                  <c:v>22630</c:v>
                </c:pt>
                <c:pt idx="153">
                  <c:v>22633</c:v>
                </c:pt>
                <c:pt idx="154">
                  <c:v>22634</c:v>
                </c:pt>
                <c:pt idx="155">
                  <c:v>22635</c:v>
                </c:pt>
                <c:pt idx="156">
                  <c:v>22636</c:v>
                </c:pt>
                <c:pt idx="157">
                  <c:v>22637</c:v>
                </c:pt>
                <c:pt idx="158">
                  <c:v>22640</c:v>
                </c:pt>
                <c:pt idx="159">
                  <c:v>22641</c:v>
                </c:pt>
                <c:pt idx="160">
                  <c:v>22642</c:v>
                </c:pt>
                <c:pt idx="161">
                  <c:v>22643</c:v>
                </c:pt>
                <c:pt idx="162">
                  <c:v>22644</c:v>
                </c:pt>
                <c:pt idx="163">
                  <c:v>22647</c:v>
                </c:pt>
                <c:pt idx="164">
                  <c:v>22648</c:v>
                </c:pt>
                <c:pt idx="165">
                  <c:v>22649</c:v>
                </c:pt>
                <c:pt idx="166">
                  <c:v>22650</c:v>
                </c:pt>
                <c:pt idx="167">
                  <c:v>22651</c:v>
                </c:pt>
                <c:pt idx="168">
                  <c:v>22654</c:v>
                </c:pt>
                <c:pt idx="169">
                  <c:v>22655</c:v>
                </c:pt>
                <c:pt idx="170">
                  <c:v>22656</c:v>
                </c:pt>
                <c:pt idx="171">
                  <c:v>22657</c:v>
                </c:pt>
                <c:pt idx="172">
                  <c:v>22658</c:v>
                </c:pt>
                <c:pt idx="173">
                  <c:v>22661</c:v>
                </c:pt>
                <c:pt idx="174">
                  <c:v>22662</c:v>
                </c:pt>
                <c:pt idx="175">
                  <c:v>22663</c:v>
                </c:pt>
                <c:pt idx="176">
                  <c:v>22664</c:v>
                </c:pt>
                <c:pt idx="177">
                  <c:v>22665</c:v>
                </c:pt>
                <c:pt idx="178">
                  <c:v>22668</c:v>
                </c:pt>
                <c:pt idx="179">
                  <c:v>22669</c:v>
                </c:pt>
                <c:pt idx="180">
                  <c:v>22670</c:v>
                </c:pt>
                <c:pt idx="181">
                  <c:v>22671</c:v>
                </c:pt>
                <c:pt idx="182">
                  <c:v>22672</c:v>
                </c:pt>
                <c:pt idx="183">
                  <c:v>22675</c:v>
                </c:pt>
                <c:pt idx="184">
                  <c:v>22676</c:v>
                </c:pt>
                <c:pt idx="185">
                  <c:v>22677</c:v>
                </c:pt>
                <c:pt idx="186">
                  <c:v>22678</c:v>
                </c:pt>
                <c:pt idx="187">
                  <c:v>22679</c:v>
                </c:pt>
                <c:pt idx="188">
                  <c:v>22682</c:v>
                </c:pt>
                <c:pt idx="189">
                  <c:v>22683</c:v>
                </c:pt>
                <c:pt idx="190">
                  <c:v>22684</c:v>
                </c:pt>
                <c:pt idx="191">
                  <c:v>22685</c:v>
                </c:pt>
                <c:pt idx="192">
                  <c:v>22686</c:v>
                </c:pt>
                <c:pt idx="193">
                  <c:v>22689</c:v>
                </c:pt>
                <c:pt idx="194">
                  <c:v>22690</c:v>
                </c:pt>
                <c:pt idx="195">
                  <c:v>22691</c:v>
                </c:pt>
                <c:pt idx="196">
                  <c:v>22692</c:v>
                </c:pt>
                <c:pt idx="197">
                  <c:v>22693</c:v>
                </c:pt>
                <c:pt idx="198">
                  <c:v>22696</c:v>
                </c:pt>
                <c:pt idx="199">
                  <c:v>22697</c:v>
                </c:pt>
                <c:pt idx="200">
                  <c:v>22698</c:v>
                </c:pt>
                <c:pt idx="201">
                  <c:v>22699</c:v>
                </c:pt>
                <c:pt idx="202">
                  <c:v>22700</c:v>
                </c:pt>
                <c:pt idx="203">
                  <c:v>22703</c:v>
                </c:pt>
                <c:pt idx="204">
                  <c:v>22704</c:v>
                </c:pt>
                <c:pt idx="205">
                  <c:v>22705</c:v>
                </c:pt>
                <c:pt idx="206">
                  <c:v>22706</c:v>
                </c:pt>
                <c:pt idx="207">
                  <c:v>22707</c:v>
                </c:pt>
                <c:pt idx="208">
                  <c:v>22710</c:v>
                </c:pt>
                <c:pt idx="209">
                  <c:v>22711</c:v>
                </c:pt>
                <c:pt idx="210">
                  <c:v>22712</c:v>
                </c:pt>
                <c:pt idx="211">
                  <c:v>22713</c:v>
                </c:pt>
                <c:pt idx="212">
                  <c:v>22714</c:v>
                </c:pt>
                <c:pt idx="213">
                  <c:v>22717</c:v>
                </c:pt>
                <c:pt idx="214">
                  <c:v>22718</c:v>
                </c:pt>
                <c:pt idx="215">
                  <c:v>22719</c:v>
                </c:pt>
                <c:pt idx="216">
                  <c:v>22720</c:v>
                </c:pt>
                <c:pt idx="217">
                  <c:v>22721</c:v>
                </c:pt>
                <c:pt idx="218">
                  <c:v>22724</c:v>
                </c:pt>
                <c:pt idx="219">
                  <c:v>22725</c:v>
                </c:pt>
                <c:pt idx="220">
                  <c:v>22726</c:v>
                </c:pt>
                <c:pt idx="221">
                  <c:v>22727</c:v>
                </c:pt>
                <c:pt idx="222">
                  <c:v>22728</c:v>
                </c:pt>
                <c:pt idx="223">
                  <c:v>22731</c:v>
                </c:pt>
                <c:pt idx="224">
                  <c:v>22732</c:v>
                </c:pt>
                <c:pt idx="225">
                  <c:v>22733</c:v>
                </c:pt>
                <c:pt idx="226">
                  <c:v>22734</c:v>
                </c:pt>
                <c:pt idx="227">
                  <c:v>22735</c:v>
                </c:pt>
                <c:pt idx="228">
                  <c:v>22738</c:v>
                </c:pt>
                <c:pt idx="229">
                  <c:v>22739</c:v>
                </c:pt>
                <c:pt idx="230">
                  <c:v>22740</c:v>
                </c:pt>
                <c:pt idx="231">
                  <c:v>22741</c:v>
                </c:pt>
                <c:pt idx="232">
                  <c:v>22742</c:v>
                </c:pt>
                <c:pt idx="233">
                  <c:v>22745</c:v>
                </c:pt>
                <c:pt idx="234">
                  <c:v>22746</c:v>
                </c:pt>
                <c:pt idx="235">
                  <c:v>22747</c:v>
                </c:pt>
                <c:pt idx="236">
                  <c:v>22748</c:v>
                </c:pt>
                <c:pt idx="237">
                  <c:v>22749</c:v>
                </c:pt>
                <c:pt idx="238">
                  <c:v>22752</c:v>
                </c:pt>
                <c:pt idx="239">
                  <c:v>22753</c:v>
                </c:pt>
                <c:pt idx="240">
                  <c:v>22754</c:v>
                </c:pt>
                <c:pt idx="241">
                  <c:v>22755</c:v>
                </c:pt>
                <c:pt idx="242">
                  <c:v>22756</c:v>
                </c:pt>
                <c:pt idx="243">
                  <c:v>22759</c:v>
                </c:pt>
                <c:pt idx="244">
                  <c:v>22760</c:v>
                </c:pt>
                <c:pt idx="245">
                  <c:v>22761</c:v>
                </c:pt>
                <c:pt idx="246">
                  <c:v>22762</c:v>
                </c:pt>
                <c:pt idx="247">
                  <c:v>22763</c:v>
                </c:pt>
                <c:pt idx="248">
                  <c:v>22766</c:v>
                </c:pt>
                <c:pt idx="249">
                  <c:v>22767</c:v>
                </c:pt>
                <c:pt idx="250">
                  <c:v>22768</c:v>
                </c:pt>
                <c:pt idx="251">
                  <c:v>22769</c:v>
                </c:pt>
                <c:pt idx="252">
                  <c:v>22770</c:v>
                </c:pt>
                <c:pt idx="253">
                  <c:v>22773</c:v>
                </c:pt>
                <c:pt idx="254">
                  <c:v>22774</c:v>
                </c:pt>
                <c:pt idx="255">
                  <c:v>22775</c:v>
                </c:pt>
                <c:pt idx="256">
                  <c:v>22776</c:v>
                </c:pt>
                <c:pt idx="257">
                  <c:v>22777</c:v>
                </c:pt>
                <c:pt idx="258">
                  <c:v>22780</c:v>
                </c:pt>
                <c:pt idx="259">
                  <c:v>22781</c:v>
                </c:pt>
                <c:pt idx="260">
                  <c:v>22782</c:v>
                </c:pt>
                <c:pt idx="261">
                  <c:v>22783</c:v>
                </c:pt>
                <c:pt idx="262">
                  <c:v>22784</c:v>
                </c:pt>
                <c:pt idx="263">
                  <c:v>22787</c:v>
                </c:pt>
                <c:pt idx="264">
                  <c:v>22788</c:v>
                </c:pt>
                <c:pt idx="265">
                  <c:v>22789</c:v>
                </c:pt>
                <c:pt idx="266">
                  <c:v>22790</c:v>
                </c:pt>
                <c:pt idx="267">
                  <c:v>22791</c:v>
                </c:pt>
                <c:pt idx="268">
                  <c:v>22794</c:v>
                </c:pt>
                <c:pt idx="269">
                  <c:v>22795</c:v>
                </c:pt>
                <c:pt idx="270">
                  <c:v>22796</c:v>
                </c:pt>
                <c:pt idx="271">
                  <c:v>22797</c:v>
                </c:pt>
                <c:pt idx="272">
                  <c:v>22798</c:v>
                </c:pt>
                <c:pt idx="273">
                  <c:v>22801</c:v>
                </c:pt>
                <c:pt idx="274">
                  <c:v>22802</c:v>
                </c:pt>
                <c:pt idx="275">
                  <c:v>22803</c:v>
                </c:pt>
                <c:pt idx="276">
                  <c:v>22804</c:v>
                </c:pt>
                <c:pt idx="277">
                  <c:v>22805</c:v>
                </c:pt>
                <c:pt idx="278">
                  <c:v>22808</c:v>
                </c:pt>
                <c:pt idx="279">
                  <c:v>22809</c:v>
                </c:pt>
                <c:pt idx="280">
                  <c:v>22810</c:v>
                </c:pt>
                <c:pt idx="281">
                  <c:v>22811</c:v>
                </c:pt>
                <c:pt idx="282">
                  <c:v>22812</c:v>
                </c:pt>
                <c:pt idx="283">
                  <c:v>22815</c:v>
                </c:pt>
                <c:pt idx="284">
                  <c:v>22816</c:v>
                </c:pt>
                <c:pt idx="285">
                  <c:v>22817</c:v>
                </c:pt>
                <c:pt idx="286">
                  <c:v>22818</c:v>
                </c:pt>
                <c:pt idx="287">
                  <c:v>22819</c:v>
                </c:pt>
                <c:pt idx="288">
                  <c:v>22822</c:v>
                </c:pt>
                <c:pt idx="289">
                  <c:v>22823</c:v>
                </c:pt>
                <c:pt idx="290">
                  <c:v>22824</c:v>
                </c:pt>
                <c:pt idx="291">
                  <c:v>22825</c:v>
                </c:pt>
                <c:pt idx="292">
                  <c:v>22826</c:v>
                </c:pt>
                <c:pt idx="293">
                  <c:v>22829</c:v>
                </c:pt>
                <c:pt idx="294">
                  <c:v>22830</c:v>
                </c:pt>
                <c:pt idx="295">
                  <c:v>22831</c:v>
                </c:pt>
                <c:pt idx="296">
                  <c:v>22832</c:v>
                </c:pt>
                <c:pt idx="297">
                  <c:v>22833</c:v>
                </c:pt>
                <c:pt idx="298">
                  <c:v>22836</c:v>
                </c:pt>
                <c:pt idx="299">
                  <c:v>22837</c:v>
                </c:pt>
                <c:pt idx="300">
                  <c:v>22838</c:v>
                </c:pt>
                <c:pt idx="301">
                  <c:v>22839</c:v>
                </c:pt>
                <c:pt idx="302">
                  <c:v>22840</c:v>
                </c:pt>
                <c:pt idx="303">
                  <c:v>22843</c:v>
                </c:pt>
                <c:pt idx="304">
                  <c:v>22844</c:v>
                </c:pt>
                <c:pt idx="305">
                  <c:v>22845</c:v>
                </c:pt>
                <c:pt idx="306">
                  <c:v>22846</c:v>
                </c:pt>
                <c:pt idx="307">
                  <c:v>22847</c:v>
                </c:pt>
                <c:pt idx="308">
                  <c:v>22850</c:v>
                </c:pt>
                <c:pt idx="309">
                  <c:v>22851</c:v>
                </c:pt>
                <c:pt idx="310">
                  <c:v>22852</c:v>
                </c:pt>
                <c:pt idx="311">
                  <c:v>22853</c:v>
                </c:pt>
                <c:pt idx="312">
                  <c:v>22854</c:v>
                </c:pt>
                <c:pt idx="313">
                  <c:v>22857</c:v>
                </c:pt>
                <c:pt idx="314">
                  <c:v>22858</c:v>
                </c:pt>
                <c:pt idx="315">
                  <c:v>22859</c:v>
                </c:pt>
                <c:pt idx="316">
                  <c:v>22860</c:v>
                </c:pt>
                <c:pt idx="317">
                  <c:v>22861</c:v>
                </c:pt>
                <c:pt idx="318">
                  <c:v>22864</c:v>
                </c:pt>
                <c:pt idx="319">
                  <c:v>22865</c:v>
                </c:pt>
                <c:pt idx="320">
                  <c:v>22866</c:v>
                </c:pt>
                <c:pt idx="321">
                  <c:v>22867</c:v>
                </c:pt>
                <c:pt idx="322">
                  <c:v>22868</c:v>
                </c:pt>
                <c:pt idx="323">
                  <c:v>22871</c:v>
                </c:pt>
                <c:pt idx="324">
                  <c:v>22872</c:v>
                </c:pt>
                <c:pt idx="325">
                  <c:v>22873</c:v>
                </c:pt>
                <c:pt idx="326">
                  <c:v>22874</c:v>
                </c:pt>
                <c:pt idx="327">
                  <c:v>22875</c:v>
                </c:pt>
                <c:pt idx="328">
                  <c:v>22878</c:v>
                </c:pt>
                <c:pt idx="329">
                  <c:v>22879</c:v>
                </c:pt>
                <c:pt idx="330">
                  <c:v>22880</c:v>
                </c:pt>
                <c:pt idx="331">
                  <c:v>22881</c:v>
                </c:pt>
                <c:pt idx="332">
                  <c:v>22882</c:v>
                </c:pt>
                <c:pt idx="333">
                  <c:v>22885</c:v>
                </c:pt>
                <c:pt idx="334">
                  <c:v>22886</c:v>
                </c:pt>
                <c:pt idx="335">
                  <c:v>22887</c:v>
                </c:pt>
                <c:pt idx="336">
                  <c:v>22888</c:v>
                </c:pt>
                <c:pt idx="337">
                  <c:v>22889</c:v>
                </c:pt>
                <c:pt idx="338">
                  <c:v>22892</c:v>
                </c:pt>
                <c:pt idx="339">
                  <c:v>22893</c:v>
                </c:pt>
                <c:pt idx="340">
                  <c:v>22894</c:v>
                </c:pt>
                <c:pt idx="341">
                  <c:v>22895</c:v>
                </c:pt>
                <c:pt idx="342">
                  <c:v>22896</c:v>
                </c:pt>
                <c:pt idx="343">
                  <c:v>22899</c:v>
                </c:pt>
                <c:pt idx="344">
                  <c:v>22900</c:v>
                </c:pt>
                <c:pt idx="345">
                  <c:v>22901</c:v>
                </c:pt>
                <c:pt idx="346">
                  <c:v>22902</c:v>
                </c:pt>
                <c:pt idx="347">
                  <c:v>22903</c:v>
                </c:pt>
                <c:pt idx="348">
                  <c:v>22906</c:v>
                </c:pt>
                <c:pt idx="349">
                  <c:v>22907</c:v>
                </c:pt>
                <c:pt idx="350">
                  <c:v>22908</c:v>
                </c:pt>
                <c:pt idx="351">
                  <c:v>22909</c:v>
                </c:pt>
                <c:pt idx="352">
                  <c:v>22910</c:v>
                </c:pt>
                <c:pt idx="353">
                  <c:v>22913</c:v>
                </c:pt>
                <c:pt idx="354">
                  <c:v>22914</c:v>
                </c:pt>
                <c:pt idx="355">
                  <c:v>22915</c:v>
                </c:pt>
                <c:pt idx="356">
                  <c:v>22916</c:v>
                </c:pt>
                <c:pt idx="357">
                  <c:v>22917</c:v>
                </c:pt>
                <c:pt idx="358">
                  <c:v>22920</c:v>
                </c:pt>
                <c:pt idx="359">
                  <c:v>22921</c:v>
                </c:pt>
                <c:pt idx="360">
                  <c:v>22922</c:v>
                </c:pt>
                <c:pt idx="361">
                  <c:v>22923</c:v>
                </c:pt>
                <c:pt idx="362">
                  <c:v>22924</c:v>
                </c:pt>
                <c:pt idx="363">
                  <c:v>22927</c:v>
                </c:pt>
                <c:pt idx="364">
                  <c:v>22928</c:v>
                </c:pt>
                <c:pt idx="365">
                  <c:v>22929</c:v>
                </c:pt>
                <c:pt idx="366">
                  <c:v>22930</c:v>
                </c:pt>
                <c:pt idx="367">
                  <c:v>22931</c:v>
                </c:pt>
                <c:pt idx="368">
                  <c:v>22934</c:v>
                </c:pt>
              </c:numCache>
            </c:numRef>
          </c:cat>
          <c:val>
            <c:numRef>
              <c:f>Sheet1!$B$2:$B$370</c:f>
              <c:numCache>
                <c:formatCode>General</c:formatCode>
                <c:ptCount val="369"/>
                <c:pt idx="0">
                  <c:v>460</c:v>
                </c:pt>
                <c:pt idx="1">
                  <c:v>457</c:v>
                </c:pt>
                <c:pt idx="2">
                  <c:v>452</c:v>
                </c:pt>
                <c:pt idx="3">
                  <c:v>459</c:v>
                </c:pt>
                <c:pt idx="4">
                  <c:v>462</c:v>
                </c:pt>
                <c:pt idx="5">
                  <c:v>459</c:v>
                </c:pt>
                <c:pt idx="6">
                  <c:v>463</c:v>
                </c:pt>
                <c:pt idx="7">
                  <c:v>479</c:v>
                </c:pt>
                <c:pt idx="8">
                  <c:v>493</c:v>
                </c:pt>
                <c:pt idx="9">
                  <c:v>490</c:v>
                </c:pt>
                <c:pt idx="10">
                  <c:v>492</c:v>
                </c:pt>
                <c:pt idx="11">
                  <c:v>498</c:v>
                </c:pt>
                <c:pt idx="12">
                  <c:v>499</c:v>
                </c:pt>
                <c:pt idx="13">
                  <c:v>497</c:v>
                </c:pt>
                <c:pt idx="14">
                  <c:v>496</c:v>
                </c:pt>
                <c:pt idx="15">
                  <c:v>490</c:v>
                </c:pt>
                <c:pt idx="16">
                  <c:v>489</c:v>
                </c:pt>
                <c:pt idx="17">
                  <c:v>478</c:v>
                </c:pt>
                <c:pt idx="18">
                  <c:v>487</c:v>
                </c:pt>
                <c:pt idx="19">
                  <c:v>491</c:v>
                </c:pt>
                <c:pt idx="20">
                  <c:v>487</c:v>
                </c:pt>
                <c:pt idx="21">
                  <c:v>482</c:v>
                </c:pt>
                <c:pt idx="22">
                  <c:v>479</c:v>
                </c:pt>
                <c:pt idx="23">
                  <c:v>478</c:v>
                </c:pt>
                <c:pt idx="24">
                  <c:v>479</c:v>
                </c:pt>
                <c:pt idx="25">
                  <c:v>477</c:v>
                </c:pt>
                <c:pt idx="26">
                  <c:v>479</c:v>
                </c:pt>
                <c:pt idx="27">
                  <c:v>475</c:v>
                </c:pt>
                <c:pt idx="28">
                  <c:v>479</c:v>
                </c:pt>
                <c:pt idx="29">
                  <c:v>476</c:v>
                </c:pt>
                <c:pt idx="30">
                  <c:v>476</c:v>
                </c:pt>
                <c:pt idx="31">
                  <c:v>478</c:v>
                </c:pt>
                <c:pt idx="32">
                  <c:v>479</c:v>
                </c:pt>
                <c:pt idx="33">
                  <c:v>477</c:v>
                </c:pt>
                <c:pt idx="34">
                  <c:v>476</c:v>
                </c:pt>
                <c:pt idx="35">
                  <c:v>475</c:v>
                </c:pt>
                <c:pt idx="36">
                  <c:v>475</c:v>
                </c:pt>
                <c:pt idx="37">
                  <c:v>473</c:v>
                </c:pt>
                <c:pt idx="38">
                  <c:v>474</c:v>
                </c:pt>
                <c:pt idx="39">
                  <c:v>474</c:v>
                </c:pt>
                <c:pt idx="40">
                  <c:v>474</c:v>
                </c:pt>
                <c:pt idx="41">
                  <c:v>465</c:v>
                </c:pt>
                <c:pt idx="42">
                  <c:v>466</c:v>
                </c:pt>
                <c:pt idx="43">
                  <c:v>467</c:v>
                </c:pt>
                <c:pt idx="44">
                  <c:v>471</c:v>
                </c:pt>
                <c:pt idx="45">
                  <c:v>471</c:v>
                </c:pt>
                <c:pt idx="46">
                  <c:v>467</c:v>
                </c:pt>
                <c:pt idx="47">
                  <c:v>473</c:v>
                </c:pt>
                <c:pt idx="48">
                  <c:v>481</c:v>
                </c:pt>
                <c:pt idx="49">
                  <c:v>488</c:v>
                </c:pt>
                <c:pt idx="50">
                  <c:v>490</c:v>
                </c:pt>
                <c:pt idx="51">
                  <c:v>489</c:v>
                </c:pt>
                <c:pt idx="52">
                  <c:v>489</c:v>
                </c:pt>
                <c:pt idx="53">
                  <c:v>485</c:v>
                </c:pt>
                <c:pt idx="54">
                  <c:v>491</c:v>
                </c:pt>
                <c:pt idx="55">
                  <c:v>492</c:v>
                </c:pt>
                <c:pt idx="56">
                  <c:v>494</c:v>
                </c:pt>
                <c:pt idx="57">
                  <c:v>499</c:v>
                </c:pt>
                <c:pt idx="58">
                  <c:v>498</c:v>
                </c:pt>
                <c:pt idx="59">
                  <c:v>500</c:v>
                </c:pt>
                <c:pt idx="60">
                  <c:v>497</c:v>
                </c:pt>
                <c:pt idx="61">
                  <c:v>494</c:v>
                </c:pt>
                <c:pt idx="62">
                  <c:v>495</c:v>
                </c:pt>
                <c:pt idx="63">
                  <c:v>500</c:v>
                </c:pt>
                <c:pt idx="64">
                  <c:v>504</c:v>
                </c:pt>
                <c:pt idx="65">
                  <c:v>513</c:v>
                </c:pt>
                <c:pt idx="66">
                  <c:v>511</c:v>
                </c:pt>
                <c:pt idx="67">
                  <c:v>514</c:v>
                </c:pt>
                <c:pt idx="68">
                  <c:v>510</c:v>
                </c:pt>
                <c:pt idx="69">
                  <c:v>509</c:v>
                </c:pt>
                <c:pt idx="70">
                  <c:v>515</c:v>
                </c:pt>
                <c:pt idx="71">
                  <c:v>519</c:v>
                </c:pt>
                <c:pt idx="72">
                  <c:v>523</c:v>
                </c:pt>
                <c:pt idx="73">
                  <c:v>519</c:v>
                </c:pt>
                <c:pt idx="74">
                  <c:v>523</c:v>
                </c:pt>
                <c:pt idx="75">
                  <c:v>531</c:v>
                </c:pt>
                <c:pt idx="76">
                  <c:v>547</c:v>
                </c:pt>
                <c:pt idx="77">
                  <c:v>551</c:v>
                </c:pt>
                <c:pt idx="78">
                  <c:v>547</c:v>
                </c:pt>
                <c:pt idx="79">
                  <c:v>541</c:v>
                </c:pt>
                <c:pt idx="80">
                  <c:v>545</c:v>
                </c:pt>
                <c:pt idx="81">
                  <c:v>549</c:v>
                </c:pt>
                <c:pt idx="82">
                  <c:v>545</c:v>
                </c:pt>
                <c:pt idx="83">
                  <c:v>549</c:v>
                </c:pt>
                <c:pt idx="84">
                  <c:v>547</c:v>
                </c:pt>
                <c:pt idx="85">
                  <c:v>543</c:v>
                </c:pt>
                <c:pt idx="86">
                  <c:v>540</c:v>
                </c:pt>
                <c:pt idx="87">
                  <c:v>539</c:v>
                </c:pt>
                <c:pt idx="88">
                  <c:v>532</c:v>
                </c:pt>
                <c:pt idx="89">
                  <c:v>517</c:v>
                </c:pt>
                <c:pt idx="90">
                  <c:v>527</c:v>
                </c:pt>
                <c:pt idx="91">
                  <c:v>540</c:v>
                </c:pt>
                <c:pt idx="92">
                  <c:v>542</c:v>
                </c:pt>
                <c:pt idx="93">
                  <c:v>538</c:v>
                </c:pt>
                <c:pt idx="94">
                  <c:v>541</c:v>
                </c:pt>
                <c:pt idx="95">
                  <c:v>541</c:v>
                </c:pt>
                <c:pt idx="96">
                  <c:v>547</c:v>
                </c:pt>
                <c:pt idx="97">
                  <c:v>553</c:v>
                </c:pt>
                <c:pt idx="98">
                  <c:v>559</c:v>
                </c:pt>
                <c:pt idx="99">
                  <c:v>557</c:v>
                </c:pt>
                <c:pt idx="100">
                  <c:v>557</c:v>
                </c:pt>
                <c:pt idx="101">
                  <c:v>560</c:v>
                </c:pt>
                <c:pt idx="102">
                  <c:v>571</c:v>
                </c:pt>
                <c:pt idx="103">
                  <c:v>571</c:v>
                </c:pt>
                <c:pt idx="104">
                  <c:v>569</c:v>
                </c:pt>
                <c:pt idx="105">
                  <c:v>575</c:v>
                </c:pt>
                <c:pt idx="106">
                  <c:v>580</c:v>
                </c:pt>
                <c:pt idx="107">
                  <c:v>584</c:v>
                </c:pt>
                <c:pt idx="108">
                  <c:v>585</c:v>
                </c:pt>
                <c:pt idx="109">
                  <c:v>590</c:v>
                </c:pt>
                <c:pt idx="110">
                  <c:v>599</c:v>
                </c:pt>
                <c:pt idx="111">
                  <c:v>603</c:v>
                </c:pt>
                <c:pt idx="112">
                  <c:v>599</c:v>
                </c:pt>
                <c:pt idx="113">
                  <c:v>596</c:v>
                </c:pt>
                <c:pt idx="114">
                  <c:v>585</c:v>
                </c:pt>
                <c:pt idx="115">
                  <c:v>587</c:v>
                </c:pt>
                <c:pt idx="116">
                  <c:v>585</c:v>
                </c:pt>
                <c:pt idx="117">
                  <c:v>581</c:v>
                </c:pt>
                <c:pt idx="118">
                  <c:v>583</c:v>
                </c:pt>
                <c:pt idx="119">
                  <c:v>592</c:v>
                </c:pt>
                <c:pt idx="120">
                  <c:v>592</c:v>
                </c:pt>
                <c:pt idx="121">
                  <c:v>596</c:v>
                </c:pt>
                <c:pt idx="122">
                  <c:v>596</c:v>
                </c:pt>
                <c:pt idx="123">
                  <c:v>595</c:v>
                </c:pt>
                <c:pt idx="124">
                  <c:v>598</c:v>
                </c:pt>
                <c:pt idx="125">
                  <c:v>598</c:v>
                </c:pt>
                <c:pt idx="126">
                  <c:v>595</c:v>
                </c:pt>
                <c:pt idx="127">
                  <c:v>595</c:v>
                </c:pt>
                <c:pt idx="128">
                  <c:v>592</c:v>
                </c:pt>
                <c:pt idx="129">
                  <c:v>588</c:v>
                </c:pt>
                <c:pt idx="130">
                  <c:v>582</c:v>
                </c:pt>
                <c:pt idx="131">
                  <c:v>576</c:v>
                </c:pt>
                <c:pt idx="132">
                  <c:v>578</c:v>
                </c:pt>
                <c:pt idx="133">
                  <c:v>589</c:v>
                </c:pt>
                <c:pt idx="134">
                  <c:v>585</c:v>
                </c:pt>
                <c:pt idx="135">
                  <c:v>580</c:v>
                </c:pt>
                <c:pt idx="136">
                  <c:v>579</c:v>
                </c:pt>
                <c:pt idx="137">
                  <c:v>584</c:v>
                </c:pt>
                <c:pt idx="138">
                  <c:v>581</c:v>
                </c:pt>
                <c:pt idx="139">
                  <c:v>581</c:v>
                </c:pt>
                <c:pt idx="140">
                  <c:v>577</c:v>
                </c:pt>
                <c:pt idx="141">
                  <c:v>577</c:v>
                </c:pt>
                <c:pt idx="142">
                  <c:v>578</c:v>
                </c:pt>
                <c:pt idx="143">
                  <c:v>580</c:v>
                </c:pt>
                <c:pt idx="144">
                  <c:v>586</c:v>
                </c:pt>
                <c:pt idx="145">
                  <c:v>583</c:v>
                </c:pt>
                <c:pt idx="146">
                  <c:v>581</c:v>
                </c:pt>
                <c:pt idx="147">
                  <c:v>576</c:v>
                </c:pt>
                <c:pt idx="148">
                  <c:v>571</c:v>
                </c:pt>
                <c:pt idx="149">
                  <c:v>575</c:v>
                </c:pt>
                <c:pt idx="150">
                  <c:v>575</c:v>
                </c:pt>
                <c:pt idx="151">
                  <c:v>573</c:v>
                </c:pt>
                <c:pt idx="152">
                  <c:v>577</c:v>
                </c:pt>
                <c:pt idx="153">
                  <c:v>582</c:v>
                </c:pt>
                <c:pt idx="154">
                  <c:v>584</c:v>
                </c:pt>
                <c:pt idx="155">
                  <c:v>579</c:v>
                </c:pt>
                <c:pt idx="156">
                  <c:v>572</c:v>
                </c:pt>
                <c:pt idx="157">
                  <c:v>577</c:v>
                </c:pt>
                <c:pt idx="158">
                  <c:v>571</c:v>
                </c:pt>
                <c:pt idx="159">
                  <c:v>560</c:v>
                </c:pt>
                <c:pt idx="160">
                  <c:v>549</c:v>
                </c:pt>
                <c:pt idx="161">
                  <c:v>556</c:v>
                </c:pt>
                <c:pt idx="162">
                  <c:v>557</c:v>
                </c:pt>
                <c:pt idx="163">
                  <c:v>563</c:v>
                </c:pt>
                <c:pt idx="164">
                  <c:v>564</c:v>
                </c:pt>
                <c:pt idx="165">
                  <c:v>567</c:v>
                </c:pt>
                <c:pt idx="166">
                  <c:v>561</c:v>
                </c:pt>
                <c:pt idx="167">
                  <c:v>559</c:v>
                </c:pt>
                <c:pt idx="168">
                  <c:v>553</c:v>
                </c:pt>
                <c:pt idx="169">
                  <c:v>553</c:v>
                </c:pt>
                <c:pt idx="170">
                  <c:v>553</c:v>
                </c:pt>
                <c:pt idx="171">
                  <c:v>547</c:v>
                </c:pt>
                <c:pt idx="172">
                  <c:v>550</c:v>
                </c:pt>
                <c:pt idx="173">
                  <c:v>544</c:v>
                </c:pt>
                <c:pt idx="174">
                  <c:v>541</c:v>
                </c:pt>
                <c:pt idx="175">
                  <c:v>532</c:v>
                </c:pt>
                <c:pt idx="176">
                  <c:v>525</c:v>
                </c:pt>
                <c:pt idx="177">
                  <c:v>542</c:v>
                </c:pt>
                <c:pt idx="178">
                  <c:v>555</c:v>
                </c:pt>
                <c:pt idx="179">
                  <c:v>558</c:v>
                </c:pt>
                <c:pt idx="180">
                  <c:v>551</c:v>
                </c:pt>
                <c:pt idx="181">
                  <c:v>551</c:v>
                </c:pt>
                <c:pt idx="182">
                  <c:v>552</c:v>
                </c:pt>
                <c:pt idx="183">
                  <c:v>553</c:v>
                </c:pt>
                <c:pt idx="184">
                  <c:v>557</c:v>
                </c:pt>
                <c:pt idx="185">
                  <c:v>557</c:v>
                </c:pt>
                <c:pt idx="186">
                  <c:v>548</c:v>
                </c:pt>
                <c:pt idx="187">
                  <c:v>547</c:v>
                </c:pt>
                <c:pt idx="188">
                  <c:v>545</c:v>
                </c:pt>
                <c:pt idx="189">
                  <c:v>545</c:v>
                </c:pt>
                <c:pt idx="190">
                  <c:v>539</c:v>
                </c:pt>
                <c:pt idx="191">
                  <c:v>539</c:v>
                </c:pt>
                <c:pt idx="192">
                  <c:v>535</c:v>
                </c:pt>
                <c:pt idx="193">
                  <c:v>537</c:v>
                </c:pt>
                <c:pt idx="194">
                  <c:v>535</c:v>
                </c:pt>
                <c:pt idx="195">
                  <c:v>536</c:v>
                </c:pt>
                <c:pt idx="196">
                  <c:v>537</c:v>
                </c:pt>
                <c:pt idx="197">
                  <c:v>543</c:v>
                </c:pt>
                <c:pt idx="198">
                  <c:v>548</c:v>
                </c:pt>
                <c:pt idx="199">
                  <c:v>546</c:v>
                </c:pt>
                <c:pt idx="200">
                  <c:v>547</c:v>
                </c:pt>
                <c:pt idx="201">
                  <c:v>548</c:v>
                </c:pt>
                <c:pt idx="202">
                  <c:v>549</c:v>
                </c:pt>
                <c:pt idx="203">
                  <c:v>553</c:v>
                </c:pt>
                <c:pt idx="204">
                  <c:v>553</c:v>
                </c:pt>
                <c:pt idx="205">
                  <c:v>552</c:v>
                </c:pt>
                <c:pt idx="206">
                  <c:v>551</c:v>
                </c:pt>
                <c:pt idx="207">
                  <c:v>550</c:v>
                </c:pt>
                <c:pt idx="208">
                  <c:v>553</c:v>
                </c:pt>
                <c:pt idx="209">
                  <c:v>554</c:v>
                </c:pt>
                <c:pt idx="210">
                  <c:v>551</c:v>
                </c:pt>
                <c:pt idx="211">
                  <c:v>551</c:v>
                </c:pt>
                <c:pt idx="212">
                  <c:v>545</c:v>
                </c:pt>
                <c:pt idx="213">
                  <c:v>547</c:v>
                </c:pt>
                <c:pt idx="214">
                  <c:v>547</c:v>
                </c:pt>
                <c:pt idx="215">
                  <c:v>537</c:v>
                </c:pt>
                <c:pt idx="216">
                  <c:v>539</c:v>
                </c:pt>
                <c:pt idx="217">
                  <c:v>538</c:v>
                </c:pt>
                <c:pt idx="218">
                  <c:v>533</c:v>
                </c:pt>
                <c:pt idx="219">
                  <c:v>525</c:v>
                </c:pt>
                <c:pt idx="220">
                  <c:v>513</c:v>
                </c:pt>
                <c:pt idx="221">
                  <c:v>510</c:v>
                </c:pt>
                <c:pt idx="222">
                  <c:v>521</c:v>
                </c:pt>
                <c:pt idx="223">
                  <c:v>521</c:v>
                </c:pt>
                <c:pt idx="224">
                  <c:v>521</c:v>
                </c:pt>
                <c:pt idx="225">
                  <c:v>523</c:v>
                </c:pt>
                <c:pt idx="226">
                  <c:v>516</c:v>
                </c:pt>
                <c:pt idx="227">
                  <c:v>511</c:v>
                </c:pt>
                <c:pt idx="228">
                  <c:v>518</c:v>
                </c:pt>
                <c:pt idx="229">
                  <c:v>517</c:v>
                </c:pt>
                <c:pt idx="230">
                  <c:v>520</c:v>
                </c:pt>
                <c:pt idx="231">
                  <c:v>519</c:v>
                </c:pt>
                <c:pt idx="232">
                  <c:v>519</c:v>
                </c:pt>
                <c:pt idx="233">
                  <c:v>519</c:v>
                </c:pt>
                <c:pt idx="234">
                  <c:v>518</c:v>
                </c:pt>
                <c:pt idx="235">
                  <c:v>513</c:v>
                </c:pt>
                <c:pt idx="236">
                  <c:v>499</c:v>
                </c:pt>
                <c:pt idx="237">
                  <c:v>485</c:v>
                </c:pt>
                <c:pt idx="238">
                  <c:v>454</c:v>
                </c:pt>
                <c:pt idx="239">
                  <c:v>462</c:v>
                </c:pt>
                <c:pt idx="240">
                  <c:v>473</c:v>
                </c:pt>
                <c:pt idx="241">
                  <c:v>482</c:v>
                </c:pt>
                <c:pt idx="242">
                  <c:v>486</c:v>
                </c:pt>
                <c:pt idx="243">
                  <c:v>475</c:v>
                </c:pt>
                <c:pt idx="244">
                  <c:v>459</c:v>
                </c:pt>
                <c:pt idx="245">
                  <c:v>451</c:v>
                </c:pt>
                <c:pt idx="246">
                  <c:v>453</c:v>
                </c:pt>
                <c:pt idx="247">
                  <c:v>446</c:v>
                </c:pt>
                <c:pt idx="248">
                  <c:v>455</c:v>
                </c:pt>
                <c:pt idx="249">
                  <c:v>452</c:v>
                </c:pt>
                <c:pt idx="250">
                  <c:v>457</c:v>
                </c:pt>
                <c:pt idx="251">
                  <c:v>449</c:v>
                </c:pt>
                <c:pt idx="252">
                  <c:v>450</c:v>
                </c:pt>
                <c:pt idx="253">
                  <c:v>435</c:v>
                </c:pt>
                <c:pt idx="254">
                  <c:v>415</c:v>
                </c:pt>
                <c:pt idx="255">
                  <c:v>398</c:v>
                </c:pt>
                <c:pt idx="256">
                  <c:v>399</c:v>
                </c:pt>
                <c:pt idx="257">
                  <c:v>361</c:v>
                </c:pt>
                <c:pt idx="258">
                  <c:v>383</c:v>
                </c:pt>
                <c:pt idx="259">
                  <c:v>393</c:v>
                </c:pt>
                <c:pt idx="260">
                  <c:v>385</c:v>
                </c:pt>
                <c:pt idx="261">
                  <c:v>360</c:v>
                </c:pt>
                <c:pt idx="262">
                  <c:v>364</c:v>
                </c:pt>
                <c:pt idx="263">
                  <c:v>365</c:v>
                </c:pt>
                <c:pt idx="264">
                  <c:v>370</c:v>
                </c:pt>
                <c:pt idx="265">
                  <c:v>374</c:v>
                </c:pt>
                <c:pt idx="266">
                  <c:v>359</c:v>
                </c:pt>
                <c:pt idx="267">
                  <c:v>335</c:v>
                </c:pt>
                <c:pt idx="268">
                  <c:v>323</c:v>
                </c:pt>
                <c:pt idx="269">
                  <c:v>306</c:v>
                </c:pt>
                <c:pt idx="270">
                  <c:v>333</c:v>
                </c:pt>
                <c:pt idx="271">
                  <c:v>330</c:v>
                </c:pt>
                <c:pt idx="272">
                  <c:v>336</c:v>
                </c:pt>
                <c:pt idx="273">
                  <c:v>328</c:v>
                </c:pt>
                <c:pt idx="274">
                  <c:v>316</c:v>
                </c:pt>
                <c:pt idx="275">
                  <c:v>320</c:v>
                </c:pt>
                <c:pt idx="276">
                  <c:v>332</c:v>
                </c:pt>
                <c:pt idx="277">
                  <c:v>320</c:v>
                </c:pt>
                <c:pt idx="278">
                  <c:v>333</c:v>
                </c:pt>
                <c:pt idx="279">
                  <c:v>344</c:v>
                </c:pt>
                <c:pt idx="280">
                  <c:v>339</c:v>
                </c:pt>
                <c:pt idx="281">
                  <c:v>350</c:v>
                </c:pt>
                <c:pt idx="282">
                  <c:v>351</c:v>
                </c:pt>
                <c:pt idx="283">
                  <c:v>350</c:v>
                </c:pt>
                <c:pt idx="284">
                  <c:v>345</c:v>
                </c:pt>
                <c:pt idx="285">
                  <c:v>350</c:v>
                </c:pt>
                <c:pt idx="286">
                  <c:v>359</c:v>
                </c:pt>
                <c:pt idx="287">
                  <c:v>375</c:v>
                </c:pt>
                <c:pt idx="288">
                  <c:v>379</c:v>
                </c:pt>
                <c:pt idx="289">
                  <c:v>376</c:v>
                </c:pt>
                <c:pt idx="290">
                  <c:v>382</c:v>
                </c:pt>
                <c:pt idx="291">
                  <c:v>370</c:v>
                </c:pt>
                <c:pt idx="292">
                  <c:v>365</c:v>
                </c:pt>
                <c:pt idx="293">
                  <c:v>367</c:v>
                </c:pt>
                <c:pt idx="294">
                  <c:v>372</c:v>
                </c:pt>
                <c:pt idx="295">
                  <c:v>373</c:v>
                </c:pt>
                <c:pt idx="296">
                  <c:v>363</c:v>
                </c:pt>
                <c:pt idx="297">
                  <c:v>371</c:v>
                </c:pt>
                <c:pt idx="298">
                  <c:v>369</c:v>
                </c:pt>
                <c:pt idx="299">
                  <c:v>376</c:v>
                </c:pt>
                <c:pt idx="300">
                  <c:v>387</c:v>
                </c:pt>
                <c:pt idx="301">
                  <c:v>387</c:v>
                </c:pt>
                <c:pt idx="302">
                  <c:v>376</c:v>
                </c:pt>
                <c:pt idx="303">
                  <c:v>385</c:v>
                </c:pt>
                <c:pt idx="304">
                  <c:v>385</c:v>
                </c:pt>
                <c:pt idx="305">
                  <c:v>380</c:v>
                </c:pt>
                <c:pt idx="306">
                  <c:v>373</c:v>
                </c:pt>
                <c:pt idx="307">
                  <c:v>382</c:v>
                </c:pt>
                <c:pt idx="308">
                  <c:v>377</c:v>
                </c:pt>
                <c:pt idx="309">
                  <c:v>376</c:v>
                </c:pt>
                <c:pt idx="310">
                  <c:v>379</c:v>
                </c:pt>
                <c:pt idx="311">
                  <c:v>386</c:v>
                </c:pt>
                <c:pt idx="312">
                  <c:v>387</c:v>
                </c:pt>
                <c:pt idx="313">
                  <c:v>386</c:v>
                </c:pt>
                <c:pt idx="314">
                  <c:v>389</c:v>
                </c:pt>
                <c:pt idx="315">
                  <c:v>394</c:v>
                </c:pt>
                <c:pt idx="316">
                  <c:v>393</c:v>
                </c:pt>
                <c:pt idx="317">
                  <c:v>409</c:v>
                </c:pt>
                <c:pt idx="318">
                  <c:v>411</c:v>
                </c:pt>
                <c:pt idx="319">
                  <c:v>409</c:v>
                </c:pt>
                <c:pt idx="320">
                  <c:v>408</c:v>
                </c:pt>
                <c:pt idx="321">
                  <c:v>393</c:v>
                </c:pt>
                <c:pt idx="322">
                  <c:v>391</c:v>
                </c:pt>
                <c:pt idx="323">
                  <c:v>388</c:v>
                </c:pt>
                <c:pt idx="324">
                  <c:v>396</c:v>
                </c:pt>
                <c:pt idx="325">
                  <c:v>387</c:v>
                </c:pt>
                <c:pt idx="326">
                  <c:v>383</c:v>
                </c:pt>
                <c:pt idx="327">
                  <c:v>388</c:v>
                </c:pt>
                <c:pt idx="328">
                  <c:v>382</c:v>
                </c:pt>
                <c:pt idx="329">
                  <c:v>384</c:v>
                </c:pt>
                <c:pt idx="330">
                  <c:v>382</c:v>
                </c:pt>
                <c:pt idx="331">
                  <c:v>383</c:v>
                </c:pt>
                <c:pt idx="332">
                  <c:v>383</c:v>
                </c:pt>
                <c:pt idx="333">
                  <c:v>388</c:v>
                </c:pt>
                <c:pt idx="334">
                  <c:v>395</c:v>
                </c:pt>
                <c:pt idx="335">
                  <c:v>392</c:v>
                </c:pt>
                <c:pt idx="336">
                  <c:v>386</c:v>
                </c:pt>
                <c:pt idx="337">
                  <c:v>383</c:v>
                </c:pt>
                <c:pt idx="338">
                  <c:v>377</c:v>
                </c:pt>
                <c:pt idx="339">
                  <c:v>364</c:v>
                </c:pt>
                <c:pt idx="340">
                  <c:v>369</c:v>
                </c:pt>
                <c:pt idx="341">
                  <c:v>355</c:v>
                </c:pt>
                <c:pt idx="342">
                  <c:v>350</c:v>
                </c:pt>
                <c:pt idx="343">
                  <c:v>353</c:v>
                </c:pt>
                <c:pt idx="344">
                  <c:v>340</c:v>
                </c:pt>
                <c:pt idx="345">
                  <c:v>350</c:v>
                </c:pt>
                <c:pt idx="346">
                  <c:v>349</c:v>
                </c:pt>
                <c:pt idx="347">
                  <c:v>358</c:v>
                </c:pt>
                <c:pt idx="348">
                  <c:v>360</c:v>
                </c:pt>
                <c:pt idx="349">
                  <c:v>360</c:v>
                </c:pt>
                <c:pt idx="350">
                  <c:v>366</c:v>
                </c:pt>
                <c:pt idx="351">
                  <c:v>359</c:v>
                </c:pt>
                <c:pt idx="352">
                  <c:v>356</c:v>
                </c:pt>
                <c:pt idx="353">
                  <c:v>355</c:v>
                </c:pt>
                <c:pt idx="354">
                  <c:v>367</c:v>
                </c:pt>
                <c:pt idx="355">
                  <c:v>357</c:v>
                </c:pt>
                <c:pt idx="356">
                  <c:v>361</c:v>
                </c:pt>
                <c:pt idx="357">
                  <c:v>355</c:v>
                </c:pt>
                <c:pt idx="358">
                  <c:v>348</c:v>
                </c:pt>
                <c:pt idx="359">
                  <c:v>343</c:v>
                </c:pt>
                <c:pt idx="360">
                  <c:v>330</c:v>
                </c:pt>
                <c:pt idx="361">
                  <c:v>340</c:v>
                </c:pt>
                <c:pt idx="362">
                  <c:v>339</c:v>
                </c:pt>
                <c:pt idx="363">
                  <c:v>331</c:v>
                </c:pt>
                <c:pt idx="364">
                  <c:v>345</c:v>
                </c:pt>
                <c:pt idx="365">
                  <c:v>352</c:v>
                </c:pt>
                <c:pt idx="366">
                  <c:v>346</c:v>
                </c:pt>
                <c:pt idx="367">
                  <c:v>352</c:v>
                </c:pt>
                <c:pt idx="368">
                  <c:v>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49184"/>
        <c:axId val="156765184"/>
      </c:lineChart>
      <c:lineChart>
        <c:grouping val="standar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%RET</c:v>
                </c:pt>
              </c:strCache>
            </c:strRef>
          </c:tx>
          <c:marker>
            <c:symbol val="none"/>
          </c:marker>
          <c:val>
            <c:numRef>
              <c:f>Sheet1!$C$2:$C$370</c:f>
              <c:numCache>
                <c:formatCode>0.00%</c:formatCode>
                <c:ptCount val="369"/>
                <c:pt idx="0" formatCode="General">
                  <c:v>#N/A</c:v>
                </c:pt>
                <c:pt idx="1">
                  <c:v>-6.5430985889359475E-3</c:v>
                </c:pt>
                <c:pt idx="2">
                  <c:v>-1.1001211061973456E-2</c:v>
                </c:pt>
                <c:pt idx="3">
                  <c:v>1.5368030228313937E-2</c:v>
                </c:pt>
                <c:pt idx="4">
                  <c:v>6.5146810211936723E-3</c:v>
                </c:pt>
                <c:pt idx="5">
                  <c:v>-6.5146810211936419E-3</c:v>
                </c:pt>
                <c:pt idx="6">
                  <c:v>8.6768440256888152E-3</c:v>
                </c:pt>
                <c:pt idx="7">
                  <c:v>3.3973543324681145E-2</c:v>
                </c:pt>
                <c:pt idx="8">
                  <c:v>2.8808576631774861E-2</c:v>
                </c:pt>
                <c:pt idx="9">
                  <c:v>-6.1037829380177992E-3</c:v>
                </c:pt>
                <c:pt idx="10">
                  <c:v>4.0733253876358688E-3</c:v>
                </c:pt>
                <c:pt idx="11">
                  <c:v>1.212136053234482E-2</c:v>
                </c:pt>
                <c:pt idx="12">
                  <c:v>2.006018726865766E-3</c:v>
                </c:pt>
                <c:pt idx="13">
                  <c:v>-4.0160696548899432E-3</c:v>
                </c:pt>
                <c:pt idx="14">
                  <c:v>-2.0140993717012562E-3</c:v>
                </c:pt>
                <c:pt idx="15">
                  <c:v>-1.2170535620255179E-2</c:v>
                </c:pt>
                <c:pt idx="16">
                  <c:v>-2.0429016298002933E-3</c:v>
                </c:pt>
                <c:pt idx="17">
                  <c:v>-2.2751756983416069E-2</c:v>
                </c:pt>
                <c:pt idx="18">
                  <c:v>1.8653390591133835E-2</c:v>
                </c:pt>
                <c:pt idx="19">
                  <c:v>8.1800047119306891E-3</c:v>
                </c:pt>
                <c:pt idx="20">
                  <c:v>-8.1800047119308071E-3</c:v>
                </c:pt>
                <c:pt idx="21">
                  <c:v>-1.0320009031989472E-2</c:v>
                </c:pt>
                <c:pt idx="22">
                  <c:v>-6.2435166396850473E-3</c:v>
                </c:pt>
                <c:pt idx="23">
                  <c:v>-2.0898649194592421E-3</c:v>
                </c:pt>
                <c:pt idx="24">
                  <c:v>2.0898649194592365E-3</c:v>
                </c:pt>
                <c:pt idx="25">
                  <c:v>-4.1841065225739849E-3</c:v>
                </c:pt>
                <c:pt idx="26">
                  <c:v>4.1841065225740907E-3</c:v>
                </c:pt>
                <c:pt idx="27">
                  <c:v>-8.38579337627407E-3</c:v>
                </c:pt>
                <c:pt idx="28">
                  <c:v>8.3857933762739641E-3</c:v>
                </c:pt>
                <c:pt idx="29">
                  <c:v>-6.2827431794951804E-3</c:v>
                </c:pt>
                <c:pt idx="30">
                  <c:v>0</c:v>
                </c:pt>
                <c:pt idx="31">
                  <c:v>4.1928782600359578E-3</c:v>
                </c:pt>
                <c:pt idx="32">
                  <c:v>2.0898649194592365E-3</c:v>
                </c:pt>
                <c:pt idx="33">
                  <c:v>-4.1841065225739849E-3</c:v>
                </c:pt>
                <c:pt idx="34">
                  <c:v>-2.0986366569212492E-3</c:v>
                </c:pt>
                <c:pt idx="35">
                  <c:v>-2.1030501967787877E-3</c:v>
                </c:pt>
                <c:pt idx="36">
                  <c:v>0</c:v>
                </c:pt>
                <c:pt idx="37">
                  <c:v>-4.2194155427082106E-3</c:v>
                </c:pt>
                <c:pt idx="38">
                  <c:v>2.1119332031435513E-3</c:v>
                </c:pt>
                <c:pt idx="39">
                  <c:v>0</c:v>
                </c:pt>
                <c:pt idx="40">
                  <c:v>0</c:v>
                </c:pt>
                <c:pt idx="41">
                  <c:v>-1.9169916107720172E-2</c:v>
                </c:pt>
                <c:pt idx="42">
                  <c:v>2.148228538289605E-3</c:v>
                </c:pt>
                <c:pt idx="43">
                  <c:v>2.1436235432513691E-3</c:v>
                </c:pt>
                <c:pt idx="44">
                  <c:v>8.5288363475205017E-3</c:v>
                </c:pt>
                <c:pt idx="45">
                  <c:v>0</c:v>
                </c:pt>
                <c:pt idx="46">
                  <c:v>-8.5288363475204357E-3</c:v>
                </c:pt>
                <c:pt idx="47">
                  <c:v>1.2766130823035751E-2</c:v>
                </c:pt>
                <c:pt idx="48">
                  <c:v>1.6771881613828182E-2</c:v>
                </c:pt>
                <c:pt idx="49">
                  <c:v>1.4448135747386051E-2</c:v>
                </c:pt>
                <c:pt idx="50">
                  <c:v>4.0899852515250664E-3</c:v>
                </c:pt>
                <c:pt idx="51">
                  <c:v>-2.0429016298002933E-3</c:v>
                </c:pt>
                <c:pt idx="52">
                  <c:v>0</c:v>
                </c:pt>
                <c:pt idx="53">
                  <c:v>-8.2135985373888564E-3</c:v>
                </c:pt>
                <c:pt idx="54">
                  <c:v>1.2295236857037338E-2</c:v>
                </c:pt>
                <c:pt idx="55">
                  <c:v>2.0345886977874567E-3</c:v>
                </c:pt>
                <c:pt idx="56">
                  <c:v>4.056800695614469E-3</c:v>
                </c:pt>
                <c:pt idx="57">
                  <c:v>1.007057856359609E-2</c:v>
                </c:pt>
                <c:pt idx="58">
                  <c:v>-2.006018726865743E-3</c:v>
                </c:pt>
                <c:pt idx="59">
                  <c:v>4.0080213975388678E-3</c:v>
                </c:pt>
                <c:pt idx="60">
                  <c:v>-6.0180723255630212E-3</c:v>
                </c:pt>
                <c:pt idx="61">
                  <c:v>-6.0545089087062605E-3</c:v>
                </c:pt>
                <c:pt idx="62">
                  <c:v>2.0222453807678706E-3</c:v>
                </c:pt>
                <c:pt idx="63">
                  <c:v>1.0050335853501506E-2</c:v>
                </c:pt>
                <c:pt idx="64">
                  <c:v>7.9681696491768813E-3</c:v>
                </c:pt>
                <c:pt idx="65">
                  <c:v>1.7699577099400857E-2</c:v>
                </c:pt>
                <c:pt idx="66">
                  <c:v>-3.9062549670650995E-3</c:v>
                </c:pt>
                <c:pt idx="67">
                  <c:v>5.8536752514607281E-3</c:v>
                </c:pt>
                <c:pt idx="68">
                  <c:v>-7.8125397367936247E-3</c:v>
                </c:pt>
                <c:pt idx="69">
                  <c:v>-1.9627091678487058E-3</c:v>
                </c:pt>
                <c:pt idx="70">
                  <c:v>1.1718884113213479E-2</c:v>
                </c:pt>
                <c:pt idx="71">
                  <c:v>7.7369825021524011E-3</c:v>
                </c:pt>
                <c:pt idx="72">
                  <c:v>7.677580899034332E-3</c:v>
                </c:pt>
                <c:pt idx="73">
                  <c:v>-7.677580899034306E-3</c:v>
                </c:pt>
                <c:pt idx="74">
                  <c:v>7.677580899034332E-3</c:v>
                </c:pt>
                <c:pt idx="75">
                  <c:v>1.5180557177016017E-2</c:v>
                </c:pt>
                <c:pt idx="76">
                  <c:v>2.9686781180042462E-2</c:v>
                </c:pt>
                <c:pt idx="77">
                  <c:v>7.2860067309333133E-3</c:v>
                </c:pt>
                <c:pt idx="78">
                  <c:v>-7.2860067309333193E-3</c:v>
                </c:pt>
                <c:pt idx="79">
                  <c:v>-1.1029523575499732E-2</c:v>
                </c:pt>
                <c:pt idx="80">
                  <c:v>7.3665158167626459E-3</c:v>
                </c:pt>
                <c:pt idx="81">
                  <c:v>7.3126468462865572E-3</c:v>
                </c:pt>
                <c:pt idx="82">
                  <c:v>-7.3126468462866023E-3</c:v>
                </c:pt>
                <c:pt idx="83">
                  <c:v>7.3126468462865572E-3</c:v>
                </c:pt>
                <c:pt idx="84">
                  <c:v>-3.6496390875493927E-3</c:v>
                </c:pt>
                <c:pt idx="85">
                  <c:v>-7.3394824880457996E-3</c:v>
                </c:pt>
                <c:pt idx="86">
                  <c:v>-5.5401803756153561E-3</c:v>
                </c:pt>
                <c:pt idx="87">
                  <c:v>-1.8535686493229438E-3</c:v>
                </c:pt>
                <c:pt idx="88">
                  <c:v>-1.3072081567352775E-2</c:v>
                </c:pt>
                <c:pt idx="89">
                  <c:v>-2.8600614833215295E-2</c:v>
                </c:pt>
                <c:pt idx="90">
                  <c:v>1.9157674032933183E-2</c:v>
                </c:pt>
                <c:pt idx="91">
                  <c:v>2.4368591016957732E-2</c:v>
                </c:pt>
                <c:pt idx="92">
                  <c:v>3.6968618813262026E-3</c:v>
                </c:pt>
                <c:pt idx="93">
                  <c:v>-7.4074412778618046E-3</c:v>
                </c:pt>
                <c:pt idx="94">
                  <c:v>5.5607186846971792E-3</c:v>
                </c:pt>
                <c:pt idx="95">
                  <c:v>0</c:v>
                </c:pt>
                <c:pt idx="96">
                  <c:v>1.1029523575499604E-2</c:v>
                </c:pt>
                <c:pt idx="97">
                  <c:v>1.0909199100353531E-2</c:v>
                </c:pt>
                <c:pt idx="98">
                  <c:v>1.0791471632764386E-2</c:v>
                </c:pt>
                <c:pt idx="99">
                  <c:v>-3.5842332278151613E-3</c:v>
                </c:pt>
                <c:pt idx="100">
                  <c:v>0</c:v>
                </c:pt>
                <c:pt idx="101">
                  <c:v>5.3715438019108488E-3</c:v>
                </c:pt>
                <c:pt idx="102">
                  <c:v>1.9452425926815231E-2</c:v>
                </c:pt>
                <c:pt idx="103">
                  <c:v>0</c:v>
                </c:pt>
                <c:pt idx="104">
                  <c:v>-3.508775529679254E-3</c:v>
                </c:pt>
                <c:pt idx="105">
                  <c:v>1.0489606671019443E-2</c:v>
                </c:pt>
                <c:pt idx="106">
                  <c:v>8.6580627431145311E-3</c:v>
                </c:pt>
                <c:pt idx="107">
                  <c:v>6.8728792877620504E-3</c:v>
                </c:pt>
                <c:pt idx="108">
                  <c:v>1.7108644036293876E-3</c:v>
                </c:pt>
                <c:pt idx="109">
                  <c:v>8.5106896679086105E-3</c:v>
                </c:pt>
                <c:pt idx="110">
                  <c:v>1.5139061215684306E-2</c:v>
                </c:pt>
                <c:pt idx="111">
                  <c:v>6.6555986117360667E-3</c:v>
                </c:pt>
                <c:pt idx="112">
                  <c:v>-6.6555986117360633E-3</c:v>
                </c:pt>
                <c:pt idx="113">
                  <c:v>-5.0209310500995688E-3</c:v>
                </c:pt>
                <c:pt idx="114">
                  <c:v>-1.862881983349321E-2</c:v>
                </c:pt>
                <c:pt idx="115">
                  <c:v>3.4129725962399426E-3</c:v>
                </c:pt>
                <c:pt idx="116">
                  <c:v>-3.4129725962399574E-3</c:v>
                </c:pt>
                <c:pt idx="117">
                  <c:v>-6.8610903799452404E-3</c:v>
                </c:pt>
                <c:pt idx="118">
                  <c:v>3.4364294985810974E-3</c:v>
                </c:pt>
                <c:pt idx="119">
                  <c:v>1.5319448533513242E-2</c:v>
                </c:pt>
                <c:pt idx="120">
                  <c:v>0</c:v>
                </c:pt>
                <c:pt idx="121">
                  <c:v>6.7340321813441194E-3</c:v>
                </c:pt>
                <c:pt idx="122">
                  <c:v>0</c:v>
                </c:pt>
                <c:pt idx="123">
                  <c:v>-1.6792615197200253E-3</c:v>
                </c:pt>
                <c:pt idx="124">
                  <c:v>5.0293484050019585E-3</c:v>
                </c:pt>
                <c:pt idx="125">
                  <c:v>0</c:v>
                </c:pt>
                <c:pt idx="126">
                  <c:v>-5.0293484050019733E-3</c:v>
                </c:pt>
                <c:pt idx="127">
                  <c:v>0</c:v>
                </c:pt>
                <c:pt idx="128">
                  <c:v>-5.0547706616240603E-3</c:v>
                </c:pt>
                <c:pt idx="129">
                  <c:v>-6.7796869853788038E-3</c:v>
                </c:pt>
                <c:pt idx="130">
                  <c:v>-1.025650016718911E-2</c:v>
                </c:pt>
                <c:pt idx="131">
                  <c:v>-1.0362787035546547E-2</c:v>
                </c:pt>
                <c:pt idx="132">
                  <c:v>3.4662079764863291E-3</c:v>
                </c:pt>
                <c:pt idx="133">
                  <c:v>1.8852314979209195E-2</c:v>
                </c:pt>
                <c:pt idx="134">
                  <c:v>-6.8143364197301654E-3</c:v>
                </c:pt>
                <c:pt idx="135">
                  <c:v>-8.5837436913914419E-3</c:v>
                </c:pt>
                <c:pt idx="136">
                  <c:v>-1.7256259674697252E-3</c:v>
                </c:pt>
                <c:pt idx="137">
                  <c:v>8.5985052552317708E-3</c:v>
                </c:pt>
                <c:pt idx="138">
                  <c:v>-5.1502259763157934E-3</c:v>
                </c:pt>
                <c:pt idx="139">
                  <c:v>0</c:v>
                </c:pt>
                <c:pt idx="140">
                  <c:v>-6.9084903438116733E-3</c:v>
                </c:pt>
                <c:pt idx="141">
                  <c:v>0</c:v>
                </c:pt>
                <c:pt idx="142">
                  <c:v>1.7316021642778939E-3</c:v>
                </c:pt>
                <c:pt idx="143">
                  <c:v>3.4542348680876036E-3</c:v>
                </c:pt>
                <c:pt idx="144">
                  <c:v>1.0291686036547506E-2</c:v>
                </c:pt>
                <c:pt idx="145">
                  <c:v>-5.1326032265202022E-3</c:v>
                </c:pt>
                <c:pt idx="146">
                  <c:v>-3.4364294985810982E-3</c:v>
                </c:pt>
                <c:pt idx="147">
                  <c:v>-8.6430961560199689E-3</c:v>
                </c:pt>
                <c:pt idx="148">
                  <c:v>-8.7184510398810467E-3</c:v>
                </c:pt>
                <c:pt idx="149">
                  <c:v>6.9808311413401408E-3</c:v>
                </c:pt>
                <c:pt idx="150">
                  <c:v>0</c:v>
                </c:pt>
                <c:pt idx="151">
                  <c:v>-3.4843240826109225E-3</c:v>
                </c:pt>
                <c:pt idx="152">
                  <c:v>6.9565497933599309E-3</c:v>
                </c:pt>
                <c:pt idx="153">
                  <c:v>8.6281812233381886E-3</c:v>
                </c:pt>
                <c:pt idx="154">
                  <c:v>3.4305350967892222E-3</c:v>
                </c:pt>
                <c:pt idx="155">
                  <c:v>-8.5985052552317934E-3</c:v>
                </c:pt>
                <c:pt idx="156">
                  <c:v>-1.216348619319735E-2</c:v>
                </c:pt>
                <c:pt idx="157">
                  <c:v>8.7032751283016713E-3</c:v>
                </c:pt>
                <c:pt idx="158">
                  <c:v>-1.0453056852089368E-2</c:v>
                </c:pt>
                <c:pt idx="159">
                  <c:v>-1.9452425926815294E-2</c:v>
                </c:pt>
                <c:pt idx="160">
                  <c:v>-1.9838342219664327E-2</c:v>
                </c:pt>
                <c:pt idx="161">
                  <c:v>1.2669852741051686E-2</c:v>
                </c:pt>
                <c:pt idx="162">
                  <c:v>1.7969456767016347E-3</c:v>
                </c:pt>
                <c:pt idx="163">
                  <c:v>1.0714388212406268E-2</c:v>
                </c:pt>
                <c:pt idx="164">
                  <c:v>1.7746233583684796E-3</c:v>
                </c:pt>
                <c:pt idx="165">
                  <c:v>5.3050522296930981E-3</c:v>
                </c:pt>
                <c:pt idx="166">
                  <c:v>-1.0638398205055754E-2</c:v>
                </c:pt>
                <c:pt idx="167">
                  <c:v>-3.5714323675971335E-3</c:v>
                </c:pt>
                <c:pt idx="168">
                  <c:v>-1.0791471632764319E-2</c:v>
                </c:pt>
                <c:pt idx="169">
                  <c:v>0</c:v>
                </c:pt>
                <c:pt idx="170">
                  <c:v>0</c:v>
                </c:pt>
                <c:pt idx="171">
                  <c:v>-1.0909199100353621E-2</c:v>
                </c:pt>
                <c:pt idx="172">
                  <c:v>5.4694758045354761E-3</c:v>
                </c:pt>
                <c:pt idx="173">
                  <c:v>-1.0969031370573933E-2</c:v>
                </c:pt>
                <c:pt idx="174">
                  <c:v>-5.5299680094610861E-3</c:v>
                </c:pt>
                <c:pt idx="175">
                  <c:v>-1.6775789504837126E-2</c:v>
                </c:pt>
                <c:pt idx="176">
                  <c:v>-1.324522675002068E-2</c:v>
                </c:pt>
                <c:pt idx="177">
                  <c:v>3.1867738848022478E-2</c:v>
                </c:pt>
                <c:pt idx="178">
                  <c:v>2.3702112306788307E-2</c:v>
                </c:pt>
                <c:pt idx="179">
                  <c:v>5.390848634876373E-3</c:v>
                </c:pt>
                <c:pt idx="180">
                  <c:v>-1.2624153228396402E-2</c:v>
                </c:pt>
                <c:pt idx="181">
                  <c:v>0</c:v>
                </c:pt>
                <c:pt idx="182">
                  <c:v>1.8132371241807218E-3</c:v>
                </c:pt>
                <c:pt idx="183">
                  <c:v>1.8099552452393861E-3</c:v>
                </c:pt>
                <c:pt idx="184">
                  <c:v>7.2072384049491666E-3</c:v>
                </c:pt>
                <c:pt idx="185">
                  <c:v>0</c:v>
                </c:pt>
                <c:pt idx="186">
                  <c:v>-1.6289952979268458E-2</c:v>
                </c:pt>
                <c:pt idx="187">
                  <c:v>-1.8264845260342985E-3</c:v>
                </c:pt>
                <c:pt idx="188">
                  <c:v>-3.6630077587371467E-3</c:v>
                </c:pt>
                <c:pt idx="189">
                  <c:v>0</c:v>
                </c:pt>
                <c:pt idx="190">
                  <c:v>-1.1070223754246921E-2</c:v>
                </c:pt>
                <c:pt idx="191">
                  <c:v>0</c:v>
                </c:pt>
                <c:pt idx="192">
                  <c:v>-7.4488240129906248E-3</c:v>
                </c:pt>
                <c:pt idx="193">
                  <c:v>3.7313476128581842E-3</c:v>
                </c:pt>
                <c:pt idx="194">
                  <c:v>-3.7313476128581356E-3</c:v>
                </c:pt>
                <c:pt idx="195">
                  <c:v>1.8674141747954624E-3</c:v>
                </c:pt>
                <c:pt idx="196">
                  <c:v>1.8639334380627327E-3</c:v>
                </c:pt>
                <c:pt idx="197">
                  <c:v>1.1111225425070849E-2</c:v>
                </c:pt>
                <c:pt idx="198">
                  <c:v>9.165967014080182E-3</c:v>
                </c:pt>
                <c:pt idx="199">
                  <c:v>-3.6563112031105433E-3</c:v>
                </c:pt>
                <c:pt idx="200">
                  <c:v>1.8298266770761572E-3</c:v>
                </c:pt>
                <c:pt idx="201">
                  <c:v>1.8264845260342812E-3</c:v>
                </c:pt>
                <c:pt idx="202">
                  <c:v>1.8231545615151783E-3</c:v>
                </c:pt>
                <c:pt idx="203">
                  <c:v>7.2595600128041024E-3</c:v>
                </c:pt>
                <c:pt idx="204">
                  <c:v>0</c:v>
                </c:pt>
                <c:pt idx="205">
                  <c:v>-1.8099552452395303E-3</c:v>
                </c:pt>
                <c:pt idx="206">
                  <c:v>-1.8132371241808313E-3</c:v>
                </c:pt>
                <c:pt idx="207">
                  <c:v>-1.816530926397894E-3</c:v>
                </c:pt>
                <c:pt idx="208">
                  <c:v>5.4397232958181213E-3</c:v>
                </c:pt>
                <c:pt idx="209">
                  <c:v>1.8066852249490513E-3</c:v>
                </c:pt>
                <c:pt idx="210">
                  <c:v>-5.4298775943692878E-3</c:v>
                </c:pt>
                <c:pt idx="211">
                  <c:v>0</c:v>
                </c:pt>
                <c:pt idx="212">
                  <c:v>-1.0949014489670358E-2</c:v>
                </c:pt>
                <c:pt idx="213">
                  <c:v>3.6630077587370201E-3</c:v>
                </c:pt>
                <c:pt idx="214">
                  <c:v>0</c:v>
                </c:pt>
                <c:pt idx="215">
                  <c:v>-1.8450707913116485E-2</c:v>
                </c:pt>
                <c:pt idx="216">
                  <c:v>3.7174764001325733E-3</c:v>
                </c:pt>
                <c:pt idx="217">
                  <c:v>-1.8570107472127711E-3</c:v>
                </c:pt>
                <c:pt idx="218">
                  <c:v>-9.3371359959398496E-3</c:v>
                </c:pt>
                <c:pt idx="219">
                  <c:v>-1.5123161574220773E-2</c:v>
                </c:pt>
                <c:pt idx="220">
                  <c:v>-2.3122417420854264E-2</c:v>
                </c:pt>
                <c:pt idx="221">
                  <c:v>-5.8651194523981339E-3</c:v>
                </c:pt>
                <c:pt idx="222">
                  <c:v>2.1339316034995389E-2</c:v>
                </c:pt>
                <c:pt idx="223">
                  <c:v>0</c:v>
                </c:pt>
                <c:pt idx="224">
                  <c:v>0</c:v>
                </c:pt>
                <c:pt idx="225">
                  <c:v>3.8314223115560888E-3</c:v>
                </c:pt>
                <c:pt idx="226">
                  <c:v>-1.3474698583360159E-2</c:v>
                </c:pt>
                <c:pt idx="227">
                  <c:v>-9.7371752778583169E-3</c:v>
                </c:pt>
                <c:pt idx="228">
                  <c:v>1.3605652055778678E-2</c:v>
                </c:pt>
                <c:pt idx="229">
                  <c:v>-1.9323677510539241E-3</c:v>
                </c:pt>
                <c:pt idx="230">
                  <c:v>5.7859370670439265E-3</c:v>
                </c:pt>
                <c:pt idx="231">
                  <c:v>-1.9249284095843938E-3</c:v>
                </c:pt>
                <c:pt idx="232">
                  <c:v>0</c:v>
                </c:pt>
                <c:pt idx="233">
                  <c:v>0</c:v>
                </c:pt>
                <c:pt idx="234">
                  <c:v>-1.928640906405597E-3</c:v>
                </c:pt>
                <c:pt idx="235">
                  <c:v>-9.6993970887135055E-3</c:v>
                </c:pt>
                <c:pt idx="236">
                  <c:v>-2.7669749419250867E-2</c:v>
                </c:pt>
                <c:pt idx="237">
                  <c:v>-2.8457204814035499E-2</c:v>
                </c:pt>
                <c:pt idx="238">
                  <c:v>-6.6051692896135203E-2</c:v>
                </c:pt>
                <c:pt idx="239">
                  <c:v>1.746769304039078E-2</c:v>
                </c:pt>
                <c:pt idx="240">
                  <c:v>2.3530497410194036E-2</c:v>
                </c:pt>
                <c:pt idx="241">
                  <c:v>1.8848725558667331E-2</c:v>
                </c:pt>
                <c:pt idx="242">
                  <c:v>8.2645098498934314E-3</c:v>
                </c:pt>
                <c:pt idx="243">
                  <c:v>-2.2893819865852507E-2</c:v>
                </c:pt>
                <c:pt idx="244">
                  <c:v>-3.4264593974096022E-2</c:v>
                </c:pt>
                <c:pt idx="245">
                  <c:v>-1.7582870557866819E-2</c:v>
                </c:pt>
                <c:pt idx="246">
                  <c:v>4.4247859803556357E-3</c:v>
                </c:pt>
                <c:pt idx="247">
                  <c:v>-1.557317346296992E-2</c:v>
                </c:pt>
                <c:pt idx="248">
                  <c:v>1.9978466930886295E-2</c:v>
                </c:pt>
                <c:pt idx="249">
                  <c:v>-6.6152391187192048E-3</c:v>
                </c:pt>
                <c:pt idx="250">
                  <c:v>1.1001211061973583E-2</c:v>
                </c:pt>
                <c:pt idx="251">
                  <c:v>-1.7660503151950363E-2</c:v>
                </c:pt>
                <c:pt idx="252">
                  <c:v>2.2246950221111086E-3</c:v>
                </c:pt>
                <c:pt idx="253">
                  <c:v>-3.3901551675681339E-2</c:v>
                </c:pt>
                <c:pt idx="254">
                  <c:v>-4.7067510857985856E-2</c:v>
                </c:pt>
                <c:pt idx="255">
                  <c:v>-4.1826514946260641E-2</c:v>
                </c:pt>
                <c:pt idx="256">
                  <c:v>2.509411605425707E-3</c:v>
                </c:pt>
                <c:pt idx="257">
                  <c:v>-0.10008345855698253</c:v>
                </c:pt>
                <c:pt idx="258">
                  <c:v>5.9157030847765149E-2</c:v>
                </c:pt>
                <c:pt idx="259">
                  <c:v>2.5774622688615155E-2</c:v>
                </c:pt>
                <c:pt idx="260">
                  <c:v>-2.0566277581476972E-2</c:v>
                </c:pt>
                <c:pt idx="261">
                  <c:v>-6.7139302837628562E-2</c:v>
                </c:pt>
                <c:pt idx="262">
                  <c:v>1.1049836186584935E-2</c:v>
                </c:pt>
                <c:pt idx="263">
                  <c:v>2.7434859457508339E-3</c:v>
                </c:pt>
                <c:pt idx="264">
                  <c:v>1.3605652055778678E-2</c:v>
                </c:pt>
                <c:pt idx="265">
                  <c:v>1.0752791776261697E-2</c:v>
                </c:pt>
                <c:pt idx="266">
                  <c:v>-4.0933408926253113E-2</c:v>
                </c:pt>
                <c:pt idx="267">
                  <c:v>-6.9191856663212425E-2</c:v>
                </c:pt>
                <c:pt idx="268">
                  <c:v>-3.6478208602409933E-2</c:v>
                </c:pt>
                <c:pt idx="269">
                  <c:v>-5.4067221270275821E-2</c:v>
                </c:pt>
                <c:pt idx="270">
                  <c:v>8.4557388028062966E-2</c:v>
                </c:pt>
                <c:pt idx="271">
                  <c:v>-9.0498355199179273E-3</c:v>
                </c:pt>
                <c:pt idx="272">
                  <c:v>1.8018505502678212E-2</c:v>
                </c:pt>
                <c:pt idx="273">
                  <c:v>-2.409755157906053E-2</c:v>
                </c:pt>
                <c:pt idx="274">
                  <c:v>-3.7271394797231655E-2</c:v>
                </c:pt>
                <c:pt idx="275">
                  <c:v>1.2578782206860185E-2</c:v>
                </c:pt>
                <c:pt idx="276">
                  <c:v>3.6813973122716399E-2</c:v>
                </c:pt>
                <c:pt idx="277">
                  <c:v>-3.6813973122716316E-2</c:v>
                </c:pt>
                <c:pt idx="278">
                  <c:v>3.9821494186671511E-2</c:v>
                </c:pt>
                <c:pt idx="279">
                  <c:v>3.2499167392954553E-2</c:v>
                </c:pt>
                <c:pt idx="280">
                  <c:v>-1.4641549992948118E-2</c:v>
                </c:pt>
                <c:pt idx="281">
                  <c:v>3.193304710300901E-2</c:v>
                </c:pt>
                <c:pt idx="282">
                  <c:v>2.8530689824064807E-3</c:v>
                </c:pt>
                <c:pt idx="283">
                  <c:v>-2.8530689824063991E-3</c:v>
                </c:pt>
                <c:pt idx="284">
                  <c:v>-1.4388737452099556E-2</c:v>
                </c:pt>
                <c:pt idx="285">
                  <c:v>1.4388737452099671E-2</c:v>
                </c:pt>
                <c:pt idx="286">
                  <c:v>2.5389234004819593E-2</c:v>
                </c:pt>
                <c:pt idx="287">
                  <c:v>4.3603637482131932E-2</c:v>
                </c:pt>
                <c:pt idx="288">
                  <c:v>1.0610179112015469E-2</c:v>
                </c:pt>
                <c:pt idx="289">
                  <c:v>-7.947061692531834E-3</c:v>
                </c:pt>
                <c:pt idx="290">
                  <c:v>1.5831465216680662E-2</c:v>
                </c:pt>
                <c:pt idx="291">
                  <c:v>-3.1917602968305085E-2</c:v>
                </c:pt>
                <c:pt idx="292">
                  <c:v>-1.3605652055778598E-2</c:v>
                </c:pt>
                <c:pt idx="293">
                  <c:v>5.4644944720787453E-3</c:v>
                </c:pt>
                <c:pt idx="294">
                  <c:v>1.3532006218576373E-2</c:v>
                </c:pt>
                <c:pt idx="295">
                  <c:v>2.6845653706689828E-3</c:v>
                </c:pt>
                <c:pt idx="296">
                  <c:v>-2.7175585378964782E-2</c:v>
                </c:pt>
                <c:pt idx="297">
                  <c:v>2.1799228342584361E-2</c:v>
                </c:pt>
                <c:pt idx="298">
                  <c:v>-5.405418566907935E-3</c:v>
                </c:pt>
                <c:pt idx="299">
                  <c:v>1.879249934936732E-2</c:v>
                </c:pt>
                <c:pt idx="300">
                  <c:v>2.8835549639887319E-2</c:v>
                </c:pt>
                <c:pt idx="301">
                  <c:v>0</c:v>
                </c:pt>
                <c:pt idx="302">
                  <c:v>-2.8835549639887267E-2</c:v>
                </c:pt>
                <c:pt idx="303">
                  <c:v>2.365419089788981E-2</c:v>
                </c:pt>
                <c:pt idx="304">
                  <c:v>0</c:v>
                </c:pt>
                <c:pt idx="305">
                  <c:v>-1.3072081567352775E-2</c:v>
                </c:pt>
                <c:pt idx="306">
                  <c:v>-1.8592833076615859E-2</c:v>
                </c:pt>
                <c:pt idx="307">
                  <c:v>2.3842188962759657E-2</c:v>
                </c:pt>
                <c:pt idx="308">
                  <c:v>-1.3175421158564404E-2</c:v>
                </c:pt>
                <c:pt idx="309">
                  <c:v>-2.6560440581162963E-3</c:v>
                </c:pt>
                <c:pt idx="310">
                  <c:v>7.9470616925319398E-3</c:v>
                </c:pt>
                <c:pt idx="311">
                  <c:v>1.8301164382404443E-2</c:v>
                </c:pt>
                <c:pt idx="312">
                  <c:v>2.5873235649509544E-3</c:v>
                </c:pt>
                <c:pt idx="313">
                  <c:v>-2.5873235649509123E-3</c:v>
                </c:pt>
                <c:pt idx="314">
                  <c:v>7.7419741536154593E-3</c:v>
                </c:pt>
                <c:pt idx="315">
                  <c:v>1.2771565679487539E-2</c:v>
                </c:pt>
                <c:pt idx="316">
                  <c:v>-2.5412974286725325E-3</c:v>
                </c:pt>
                <c:pt idx="317">
                  <c:v>3.9905544173540433E-2</c:v>
                </c:pt>
                <c:pt idx="318">
                  <c:v>4.8780584534327733E-3</c:v>
                </c:pt>
                <c:pt idx="319">
                  <c:v>-4.8780584534328549E-3</c:v>
                </c:pt>
                <c:pt idx="320">
                  <c:v>-2.4479816386400017E-3</c:v>
                </c:pt>
                <c:pt idx="321">
                  <c:v>-3.7457562534900443E-2</c:v>
                </c:pt>
                <c:pt idx="322">
                  <c:v>-5.1020518838955104E-3</c:v>
                </c:pt>
                <c:pt idx="323">
                  <c:v>-7.702220362092351E-3</c:v>
                </c:pt>
                <c:pt idx="324">
                  <c:v>2.0408871631207033E-2</c:v>
                </c:pt>
                <c:pt idx="325">
                  <c:v>-2.2989518224698718E-2</c:v>
                </c:pt>
                <c:pt idx="326">
                  <c:v>-1.0389703849135798E-2</c:v>
                </c:pt>
                <c:pt idx="327">
                  <c:v>1.2970350442627405E-2</c:v>
                </c:pt>
                <c:pt idx="328">
                  <c:v>-1.5584731016698203E-2</c:v>
                </c:pt>
                <c:pt idx="329">
                  <c:v>5.2219439811516249E-3</c:v>
                </c:pt>
                <c:pt idx="330">
                  <c:v>-5.2219439811517126E-3</c:v>
                </c:pt>
                <c:pt idx="331">
                  <c:v>2.6143805740708936E-3</c:v>
                </c:pt>
                <c:pt idx="332">
                  <c:v>0</c:v>
                </c:pt>
                <c:pt idx="333">
                  <c:v>1.2970350442627405E-2</c:v>
                </c:pt>
                <c:pt idx="334">
                  <c:v>1.7880425277848364E-2</c:v>
                </c:pt>
                <c:pt idx="335">
                  <c:v>-7.6239251106593707E-3</c:v>
                </c:pt>
                <c:pt idx="336">
                  <c:v>-1.5424470325631639E-2</c:v>
                </c:pt>
                <c:pt idx="337">
                  <c:v>-7.802380284184899E-3</c:v>
                </c:pt>
                <c:pt idx="338">
                  <c:v>-1.5789801732635195E-2</c:v>
                </c:pt>
                <c:pt idx="339">
                  <c:v>-3.5091319811270061E-2</c:v>
                </c:pt>
                <c:pt idx="340">
                  <c:v>1.3642776403786479E-2</c:v>
                </c:pt>
                <c:pt idx="341">
                  <c:v>-3.8678854565111373E-2</c:v>
                </c:pt>
                <c:pt idx="342">
                  <c:v>-1.4184634991956413E-2</c:v>
                </c:pt>
                <c:pt idx="343">
                  <c:v>8.5349024498375062E-3</c:v>
                </c:pt>
                <c:pt idx="344">
                  <c:v>-3.7522439323089678E-2</c:v>
                </c:pt>
                <c:pt idx="345">
                  <c:v>2.8987536873252187E-2</c:v>
                </c:pt>
                <c:pt idx="346">
                  <c:v>-2.8612322810322348E-3</c:v>
                </c:pt>
                <c:pt idx="347">
                  <c:v>2.5461064198273091E-2</c:v>
                </c:pt>
                <c:pt idx="348">
                  <c:v>5.5710450494554295E-3</c:v>
                </c:pt>
                <c:pt idx="349">
                  <c:v>0</c:v>
                </c:pt>
                <c:pt idx="350">
                  <c:v>1.6529301951210506E-2</c:v>
                </c:pt>
                <c:pt idx="351">
                  <c:v>-1.9310944913087397E-2</c:v>
                </c:pt>
                <c:pt idx="352">
                  <c:v>-8.3916576362484015E-3</c:v>
                </c:pt>
                <c:pt idx="353">
                  <c:v>-2.8129413766146126E-3</c:v>
                </c:pt>
                <c:pt idx="354">
                  <c:v>3.3244058579154433E-2</c:v>
                </c:pt>
                <c:pt idx="355">
                  <c:v>-2.7626066274931152E-2</c:v>
                </c:pt>
                <c:pt idx="356">
                  <c:v>1.1142176553241803E-2</c:v>
                </c:pt>
                <c:pt idx="357">
                  <c:v>-1.6760168857465077E-2</c:v>
                </c:pt>
                <c:pt idx="358">
                  <c:v>-1.9915309700941432E-2</c:v>
                </c:pt>
                <c:pt idx="359">
                  <c:v>-1.4472032608534432E-2</c:v>
                </c:pt>
                <c:pt idx="360">
                  <c:v>-3.863779270541394E-2</c:v>
                </c:pt>
                <c:pt idx="361">
                  <c:v>2.9852963149681128E-2</c:v>
                </c:pt>
                <c:pt idx="362">
                  <c:v>-2.9455102297568031E-3</c:v>
                </c:pt>
                <c:pt idx="363">
                  <c:v>-2.3881732003387359E-2</c:v>
                </c:pt>
                <c:pt idx="364">
                  <c:v>4.1426041654296947E-2</c:v>
                </c:pt>
                <c:pt idx="365">
                  <c:v>2.0086758566737292E-2</c:v>
                </c:pt>
                <c:pt idx="366">
                  <c:v>-1.7192400540372875E-2</c:v>
                </c:pt>
                <c:pt idx="367">
                  <c:v>1.7192400540372771E-2</c:v>
                </c:pt>
                <c:pt idx="368">
                  <c:v>1.4104606181541945E-2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76384"/>
        <c:axId val="211672448"/>
      </c:lineChart>
      <c:dateAx>
        <c:axId val="15674918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156765184"/>
        <c:crosses val="autoZero"/>
        <c:auto val="1"/>
        <c:lblOffset val="100"/>
        <c:baseTimeUnit val="days"/>
        <c:majorUnit val="3"/>
        <c:majorTimeUnit val="months"/>
      </c:dateAx>
      <c:valAx>
        <c:axId val="156765184"/>
        <c:scaling>
          <c:orientation val="minMax"/>
          <c:min val="300"/>
        </c:scaling>
        <c:delete val="0"/>
        <c:axPos val="l"/>
        <c:numFmt formatCode="General" sourceLinked="1"/>
        <c:majorTickMark val="out"/>
        <c:minorTickMark val="none"/>
        <c:tickLblPos val="nextTo"/>
        <c:crossAx val="156749184"/>
        <c:crosses val="autoZero"/>
        <c:crossBetween val="between"/>
      </c:valAx>
      <c:valAx>
        <c:axId val="21167244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crossAx val="214976384"/>
        <c:crosses val="max"/>
        <c:crossBetween val="between"/>
      </c:valAx>
      <c:catAx>
        <c:axId val="2149763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1672448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93982207951939"/>
          <c:y val="2.7144918602370477E-2"/>
          <c:w val="0.75277830919275945"/>
          <c:h val="0.83620058001064757"/>
        </c:manualLayout>
      </c:layout>
      <c:barChart>
        <c:barDir val="col"/>
        <c:grouping val="clustered"/>
        <c:varyColors val="0"/>
        <c:ser>
          <c:idx val="0"/>
          <c:order val="0"/>
          <c:tx>
            <c:v>Frequency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strRef>
              <c:f>Sheet1!$H$32:$H$73</c:f>
              <c:strCache>
                <c:ptCount val="42"/>
                <c:pt idx="0">
                  <c:v>-5.0%</c:v>
                </c:pt>
                <c:pt idx="1">
                  <c:v>-4.8%</c:v>
                </c:pt>
                <c:pt idx="2">
                  <c:v>-4.5%</c:v>
                </c:pt>
                <c:pt idx="3">
                  <c:v>-4.3%</c:v>
                </c:pt>
                <c:pt idx="4">
                  <c:v>-4.0%</c:v>
                </c:pt>
                <c:pt idx="5">
                  <c:v>-3.8%</c:v>
                </c:pt>
                <c:pt idx="6">
                  <c:v>-3.5%</c:v>
                </c:pt>
                <c:pt idx="7">
                  <c:v>-3.3%</c:v>
                </c:pt>
                <c:pt idx="8">
                  <c:v>-3.0%</c:v>
                </c:pt>
                <c:pt idx="9">
                  <c:v>-2.8%</c:v>
                </c:pt>
                <c:pt idx="10">
                  <c:v>-2.5%</c:v>
                </c:pt>
                <c:pt idx="11">
                  <c:v>-2.3%</c:v>
                </c:pt>
                <c:pt idx="12">
                  <c:v>-2.0%</c:v>
                </c:pt>
                <c:pt idx="13">
                  <c:v>-1.8%</c:v>
                </c:pt>
                <c:pt idx="14">
                  <c:v>-1.5%</c:v>
                </c:pt>
                <c:pt idx="15">
                  <c:v>-1.3%</c:v>
                </c:pt>
                <c:pt idx="16">
                  <c:v>-1.0%</c:v>
                </c:pt>
                <c:pt idx="17">
                  <c:v>-0.8%</c:v>
                </c:pt>
                <c:pt idx="18">
                  <c:v>-0.5%</c:v>
                </c:pt>
                <c:pt idx="19">
                  <c:v>-0.3%</c:v>
                </c:pt>
                <c:pt idx="20">
                  <c:v>0.0%</c:v>
                </c:pt>
                <c:pt idx="21">
                  <c:v>0.3%</c:v>
                </c:pt>
                <c:pt idx="22">
                  <c:v>0.5%</c:v>
                </c:pt>
                <c:pt idx="23">
                  <c:v>0.8%</c:v>
                </c:pt>
                <c:pt idx="24">
                  <c:v>1.0%</c:v>
                </c:pt>
                <c:pt idx="25">
                  <c:v>1.3%</c:v>
                </c:pt>
                <c:pt idx="26">
                  <c:v>1.5%</c:v>
                </c:pt>
                <c:pt idx="27">
                  <c:v>1.8%</c:v>
                </c:pt>
                <c:pt idx="28">
                  <c:v>2.0%</c:v>
                </c:pt>
                <c:pt idx="29">
                  <c:v>2.3%</c:v>
                </c:pt>
                <c:pt idx="30">
                  <c:v>2.5%</c:v>
                </c:pt>
                <c:pt idx="31">
                  <c:v>2.8%</c:v>
                </c:pt>
                <c:pt idx="32">
                  <c:v>3.0%</c:v>
                </c:pt>
                <c:pt idx="33">
                  <c:v>3.3%</c:v>
                </c:pt>
                <c:pt idx="34">
                  <c:v>3.5%</c:v>
                </c:pt>
                <c:pt idx="35">
                  <c:v>3.8%</c:v>
                </c:pt>
                <c:pt idx="36">
                  <c:v>4.0%</c:v>
                </c:pt>
                <c:pt idx="37">
                  <c:v>4.3%</c:v>
                </c:pt>
                <c:pt idx="38">
                  <c:v>4.5%</c:v>
                </c:pt>
                <c:pt idx="39">
                  <c:v>4.8%</c:v>
                </c:pt>
                <c:pt idx="40">
                  <c:v>5.0%</c:v>
                </c:pt>
                <c:pt idx="41">
                  <c:v>More</c:v>
                </c:pt>
              </c:strCache>
            </c:strRef>
          </c:cat>
          <c:val>
            <c:numRef>
              <c:f>Sheet1!$I$32:$I$73</c:f>
              <c:numCache>
                <c:formatCode>General</c:formatCode>
                <c:ptCount val="42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10</c:v>
                </c:pt>
                <c:pt idx="14">
                  <c:v>9</c:v>
                </c:pt>
                <c:pt idx="15">
                  <c:v>11</c:v>
                </c:pt>
                <c:pt idx="16">
                  <c:v>15</c:v>
                </c:pt>
                <c:pt idx="17">
                  <c:v>19</c:v>
                </c:pt>
                <c:pt idx="18">
                  <c:v>30</c:v>
                </c:pt>
                <c:pt idx="19">
                  <c:v>23</c:v>
                </c:pt>
                <c:pt idx="20">
                  <c:v>53</c:v>
                </c:pt>
                <c:pt idx="21">
                  <c:v>21</c:v>
                </c:pt>
                <c:pt idx="22">
                  <c:v>24</c:v>
                </c:pt>
                <c:pt idx="23">
                  <c:v>24</c:v>
                </c:pt>
                <c:pt idx="24">
                  <c:v>18</c:v>
                </c:pt>
                <c:pt idx="25">
                  <c:v>17</c:v>
                </c:pt>
                <c:pt idx="26">
                  <c:v>13</c:v>
                </c:pt>
                <c:pt idx="27">
                  <c:v>9</c:v>
                </c:pt>
                <c:pt idx="28">
                  <c:v>11</c:v>
                </c:pt>
                <c:pt idx="29">
                  <c:v>4</c:v>
                </c:pt>
                <c:pt idx="30">
                  <c:v>5</c:v>
                </c:pt>
                <c:pt idx="31">
                  <c:v>3</c:v>
                </c:pt>
                <c:pt idx="32">
                  <c:v>5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4410752"/>
        <c:axId val="195808256"/>
      </c:barChart>
      <c:lineChart>
        <c:grouping val="standard"/>
        <c:varyColors val="0"/>
        <c:ser>
          <c:idx val="1"/>
          <c:order val="1"/>
          <c:tx>
            <c:v>Cumulative %</c:v>
          </c:tx>
          <c:marker>
            <c:symbol val="none"/>
          </c:marker>
          <c:cat>
            <c:strRef>
              <c:f>Sheet1!$H$32:$H$73</c:f>
              <c:strCache>
                <c:ptCount val="42"/>
                <c:pt idx="0">
                  <c:v>-5.0%</c:v>
                </c:pt>
                <c:pt idx="1">
                  <c:v>-4.8%</c:v>
                </c:pt>
                <c:pt idx="2">
                  <c:v>-4.5%</c:v>
                </c:pt>
                <c:pt idx="3">
                  <c:v>-4.3%</c:v>
                </c:pt>
                <c:pt idx="4">
                  <c:v>-4.0%</c:v>
                </c:pt>
                <c:pt idx="5">
                  <c:v>-3.8%</c:v>
                </c:pt>
                <c:pt idx="6">
                  <c:v>-3.5%</c:v>
                </c:pt>
                <c:pt idx="7">
                  <c:v>-3.3%</c:v>
                </c:pt>
                <c:pt idx="8">
                  <c:v>-3.0%</c:v>
                </c:pt>
                <c:pt idx="9">
                  <c:v>-2.8%</c:v>
                </c:pt>
                <c:pt idx="10">
                  <c:v>-2.5%</c:v>
                </c:pt>
                <c:pt idx="11">
                  <c:v>-2.3%</c:v>
                </c:pt>
                <c:pt idx="12">
                  <c:v>-2.0%</c:v>
                </c:pt>
                <c:pt idx="13">
                  <c:v>-1.8%</c:v>
                </c:pt>
                <c:pt idx="14">
                  <c:v>-1.5%</c:v>
                </c:pt>
                <c:pt idx="15">
                  <c:v>-1.3%</c:v>
                </c:pt>
                <c:pt idx="16">
                  <c:v>-1.0%</c:v>
                </c:pt>
                <c:pt idx="17">
                  <c:v>-0.8%</c:v>
                </c:pt>
                <c:pt idx="18">
                  <c:v>-0.5%</c:v>
                </c:pt>
                <c:pt idx="19">
                  <c:v>-0.3%</c:v>
                </c:pt>
                <c:pt idx="20">
                  <c:v>0.0%</c:v>
                </c:pt>
                <c:pt idx="21">
                  <c:v>0.3%</c:v>
                </c:pt>
                <c:pt idx="22">
                  <c:v>0.5%</c:v>
                </c:pt>
                <c:pt idx="23">
                  <c:v>0.8%</c:v>
                </c:pt>
                <c:pt idx="24">
                  <c:v>1.0%</c:v>
                </c:pt>
                <c:pt idx="25">
                  <c:v>1.3%</c:v>
                </c:pt>
                <c:pt idx="26">
                  <c:v>1.5%</c:v>
                </c:pt>
                <c:pt idx="27">
                  <c:v>1.8%</c:v>
                </c:pt>
                <c:pt idx="28">
                  <c:v>2.0%</c:v>
                </c:pt>
                <c:pt idx="29">
                  <c:v>2.3%</c:v>
                </c:pt>
                <c:pt idx="30">
                  <c:v>2.5%</c:v>
                </c:pt>
                <c:pt idx="31">
                  <c:v>2.8%</c:v>
                </c:pt>
                <c:pt idx="32">
                  <c:v>3.0%</c:v>
                </c:pt>
                <c:pt idx="33">
                  <c:v>3.3%</c:v>
                </c:pt>
                <c:pt idx="34">
                  <c:v>3.5%</c:v>
                </c:pt>
                <c:pt idx="35">
                  <c:v>3.8%</c:v>
                </c:pt>
                <c:pt idx="36">
                  <c:v>4.0%</c:v>
                </c:pt>
                <c:pt idx="37">
                  <c:v>4.3%</c:v>
                </c:pt>
                <c:pt idx="38">
                  <c:v>4.5%</c:v>
                </c:pt>
                <c:pt idx="39">
                  <c:v>4.8%</c:v>
                </c:pt>
                <c:pt idx="40">
                  <c:v>5.0%</c:v>
                </c:pt>
                <c:pt idx="41">
                  <c:v>More</c:v>
                </c:pt>
              </c:strCache>
            </c:strRef>
          </c:cat>
          <c:val>
            <c:numRef>
              <c:f>Sheet1!$J$32:$J$73</c:f>
              <c:numCache>
                <c:formatCode>0.00%</c:formatCode>
                <c:ptCount val="42"/>
                <c:pt idx="0">
                  <c:v>1.358695652173913E-2</c:v>
                </c:pt>
                <c:pt idx="1">
                  <c:v>1.358695652173913E-2</c:v>
                </c:pt>
                <c:pt idx="2">
                  <c:v>1.6304347826086956E-2</c:v>
                </c:pt>
                <c:pt idx="3">
                  <c:v>1.6304347826086956E-2</c:v>
                </c:pt>
                <c:pt idx="4">
                  <c:v>2.1739130434782608E-2</c:v>
                </c:pt>
                <c:pt idx="5">
                  <c:v>2.9891304347826088E-2</c:v>
                </c:pt>
                <c:pt idx="6">
                  <c:v>4.3478260869565216E-2</c:v>
                </c:pt>
                <c:pt idx="7">
                  <c:v>4.8913043478260872E-2</c:v>
                </c:pt>
                <c:pt idx="8">
                  <c:v>5.1630434782608696E-2</c:v>
                </c:pt>
                <c:pt idx="9">
                  <c:v>6.5217391304347824E-2</c:v>
                </c:pt>
                <c:pt idx="10">
                  <c:v>6.7934782608695649E-2</c:v>
                </c:pt>
                <c:pt idx="11">
                  <c:v>8.4239130434782608E-2</c:v>
                </c:pt>
                <c:pt idx="12">
                  <c:v>8.6956521739130432E-2</c:v>
                </c:pt>
                <c:pt idx="13">
                  <c:v>0.11413043478260869</c:v>
                </c:pt>
                <c:pt idx="14">
                  <c:v>0.13858695652173914</c:v>
                </c:pt>
                <c:pt idx="15">
                  <c:v>0.16847826086956522</c:v>
                </c:pt>
                <c:pt idx="16">
                  <c:v>0.20923913043478262</c:v>
                </c:pt>
                <c:pt idx="17">
                  <c:v>0.2608695652173913</c:v>
                </c:pt>
                <c:pt idx="18">
                  <c:v>0.34239130434782611</c:v>
                </c:pt>
                <c:pt idx="19">
                  <c:v>0.40489130434782611</c:v>
                </c:pt>
                <c:pt idx="20">
                  <c:v>0.54891304347826086</c:v>
                </c:pt>
                <c:pt idx="21">
                  <c:v>0.60597826086956519</c:v>
                </c:pt>
                <c:pt idx="22">
                  <c:v>0.67119565217391308</c:v>
                </c:pt>
                <c:pt idx="23">
                  <c:v>0.73641304347826086</c:v>
                </c:pt>
                <c:pt idx="24">
                  <c:v>0.78532608695652173</c:v>
                </c:pt>
                <c:pt idx="25">
                  <c:v>0.83152173913043481</c:v>
                </c:pt>
                <c:pt idx="26">
                  <c:v>0.86684782608695654</c:v>
                </c:pt>
                <c:pt idx="27">
                  <c:v>0.89130434782608692</c:v>
                </c:pt>
                <c:pt idx="28">
                  <c:v>0.92119565217391308</c:v>
                </c:pt>
                <c:pt idx="29">
                  <c:v>0.93206521739130432</c:v>
                </c:pt>
                <c:pt idx="30">
                  <c:v>0.94565217391304346</c:v>
                </c:pt>
                <c:pt idx="31">
                  <c:v>0.95380434782608692</c:v>
                </c:pt>
                <c:pt idx="32">
                  <c:v>0.96739130434782605</c:v>
                </c:pt>
                <c:pt idx="33">
                  <c:v>0.97554347826086951</c:v>
                </c:pt>
                <c:pt idx="34">
                  <c:v>0.98097826086956519</c:v>
                </c:pt>
                <c:pt idx="35">
                  <c:v>0.98369565217391308</c:v>
                </c:pt>
                <c:pt idx="36">
                  <c:v>0.98913043478260865</c:v>
                </c:pt>
                <c:pt idx="37">
                  <c:v>0.99184782608695654</c:v>
                </c:pt>
                <c:pt idx="38">
                  <c:v>0.99456521739130432</c:v>
                </c:pt>
                <c:pt idx="39">
                  <c:v>0.99456521739130432</c:v>
                </c:pt>
                <c:pt idx="40">
                  <c:v>0.99456521739130432</c:v>
                </c:pt>
                <c:pt idx="41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64640"/>
        <c:axId val="212573184"/>
      </c:lineChart>
      <c:catAx>
        <c:axId val="1944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>
            <c:manualLayout>
              <c:xMode val="edge"/>
              <c:yMode val="edge"/>
              <c:x val="0.84665769863857432"/>
              <c:y val="0.90122866989828798"/>
            </c:manualLayout>
          </c:layout>
          <c:overlay val="0"/>
        </c:title>
        <c:majorTickMark val="out"/>
        <c:minorTickMark val="none"/>
        <c:tickLblPos val="nextTo"/>
        <c:crossAx val="195808256"/>
        <c:crosses val="autoZero"/>
        <c:auto val="1"/>
        <c:lblAlgn val="ctr"/>
        <c:lblOffset val="100"/>
        <c:noMultiLvlLbl val="0"/>
      </c:catAx>
      <c:valAx>
        <c:axId val="195808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4410752"/>
        <c:crosses val="autoZero"/>
        <c:crossBetween val="between"/>
      </c:valAx>
      <c:valAx>
        <c:axId val="212573184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crossAx val="214864640"/>
        <c:crosses val="max"/>
        <c:crossBetween val="between"/>
      </c:valAx>
      <c:catAx>
        <c:axId val="214864640"/>
        <c:scaling>
          <c:orientation val="minMax"/>
        </c:scaling>
        <c:delete val="1"/>
        <c:axPos val="b"/>
        <c:majorTickMark val="out"/>
        <c:minorTickMark val="none"/>
        <c:tickLblPos val="nextTo"/>
        <c:crossAx val="212573184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xVal>
            <c:numRef>
              <c:f>Sheet1!$K$32:$K$72</c:f>
              <c:numCache>
                <c:formatCode>0.00</c:formatCode>
                <c:ptCount val="41"/>
                <c:pt idx="0">
                  <c:v>-2.7777343385575399</c:v>
                </c:pt>
                <c:pt idx="1">
                  <c:v>-2.6369074968597928</c:v>
                </c:pt>
                <c:pt idx="2">
                  <c:v>-2.4960806551620451</c:v>
                </c:pt>
                <c:pt idx="3">
                  <c:v>-2.3552538134642984</c:v>
                </c:pt>
                <c:pt idx="4">
                  <c:v>-2.2144269717665512</c:v>
                </c:pt>
                <c:pt idx="5">
                  <c:v>-2.0736001300688041</c:v>
                </c:pt>
                <c:pt idx="6">
                  <c:v>-1.9327732883710571</c:v>
                </c:pt>
                <c:pt idx="7">
                  <c:v>-1.7919464466733097</c:v>
                </c:pt>
                <c:pt idx="8">
                  <c:v>-1.6511196049755625</c:v>
                </c:pt>
                <c:pt idx="9">
                  <c:v>-1.5102927632778154</c:v>
                </c:pt>
                <c:pt idx="10">
                  <c:v>-1.3694659215800684</c:v>
                </c:pt>
                <c:pt idx="11">
                  <c:v>-1.228639079882321</c:v>
                </c:pt>
                <c:pt idx="12">
                  <c:v>-1.0878122381845741</c:v>
                </c:pt>
                <c:pt idx="13">
                  <c:v>-0.94698539648682689</c:v>
                </c:pt>
                <c:pt idx="14">
                  <c:v>-0.8061585547890795</c:v>
                </c:pt>
                <c:pt idx="15">
                  <c:v>-0.66533171309133243</c:v>
                </c:pt>
                <c:pt idx="16">
                  <c:v>-0.52450487139358526</c:v>
                </c:pt>
                <c:pt idx="17">
                  <c:v>-0.38367802969583814</c:v>
                </c:pt>
                <c:pt idx="18">
                  <c:v>-0.24285118799809102</c:v>
                </c:pt>
                <c:pt idx="19">
                  <c:v>-0.10202434630034388</c:v>
                </c:pt>
                <c:pt idx="20">
                  <c:v>3.8802495397403262E-2</c:v>
                </c:pt>
                <c:pt idx="21">
                  <c:v>0.17962933709515039</c:v>
                </c:pt>
                <c:pt idx="22">
                  <c:v>0.32045617879289756</c:v>
                </c:pt>
                <c:pt idx="23">
                  <c:v>0.46128302049065034</c:v>
                </c:pt>
                <c:pt idx="24">
                  <c:v>0.60210986218839757</c:v>
                </c:pt>
                <c:pt idx="25">
                  <c:v>0.74293670388614463</c:v>
                </c:pt>
                <c:pt idx="26">
                  <c:v>0.8837635455838917</c:v>
                </c:pt>
                <c:pt idx="27">
                  <c:v>1.0245903872816386</c:v>
                </c:pt>
                <c:pt idx="28">
                  <c:v>1.165417228979386</c:v>
                </c:pt>
                <c:pt idx="29">
                  <c:v>1.306244070677133</c:v>
                </c:pt>
                <c:pt idx="30">
                  <c:v>1.4470709123748802</c:v>
                </c:pt>
                <c:pt idx="31">
                  <c:v>1.5878977540726273</c:v>
                </c:pt>
                <c:pt idx="32">
                  <c:v>1.7287245957703745</c:v>
                </c:pt>
                <c:pt idx="33">
                  <c:v>1.8695514374681215</c:v>
                </c:pt>
                <c:pt idx="34">
                  <c:v>2.0103782791658689</c:v>
                </c:pt>
                <c:pt idx="35">
                  <c:v>2.151205120863616</c:v>
                </c:pt>
                <c:pt idx="36">
                  <c:v>2.2920319625613628</c:v>
                </c:pt>
                <c:pt idx="37">
                  <c:v>2.4328588042591104</c:v>
                </c:pt>
                <c:pt idx="38">
                  <c:v>2.5736856459568576</c:v>
                </c:pt>
                <c:pt idx="39">
                  <c:v>2.7145124876546043</c:v>
                </c:pt>
                <c:pt idx="40">
                  <c:v>2.8553393293523461</c:v>
                </c:pt>
              </c:numCache>
            </c:numRef>
          </c:xVal>
          <c:yVal>
            <c:numRef>
              <c:f>Sheet1!$L$32:$L$72</c:f>
              <c:numCache>
                <c:formatCode>0.00</c:formatCode>
                <c:ptCount val="41"/>
                <c:pt idx="0">
                  <c:v>-2.2090104646050785</c:v>
                </c:pt>
                <c:pt idx="1">
                  <c:v>-2.2090104646050785</c:v>
                </c:pt>
                <c:pt idx="2">
                  <c:v>-2.1368684146413361</c:v>
                </c:pt>
                <c:pt idx="3">
                  <c:v>-2.1368684146413361</c:v>
                </c:pt>
                <c:pt idx="4">
                  <c:v>-2.0190862005831423</c:v>
                </c:pt>
                <c:pt idx="5">
                  <c:v>-1.8823934934260071</c:v>
                </c:pt>
                <c:pt idx="6">
                  <c:v>-1.7116753065097285</c:v>
                </c:pt>
                <c:pt idx="7">
                  <c:v>-1.6554853438349768</c:v>
                </c:pt>
                <c:pt idx="8">
                  <c:v>-1.6292463922876121</c:v>
                </c:pt>
                <c:pt idx="9">
                  <c:v>-1.5123895860676801</c:v>
                </c:pt>
                <c:pt idx="10">
                  <c:v>-1.4913502394346538</c:v>
                </c:pt>
                <c:pt idx="11">
                  <c:v>-1.3771099371423263</c:v>
                </c:pt>
                <c:pt idx="12">
                  <c:v>-1.3597373839386053</c:v>
                </c:pt>
                <c:pt idx="13">
                  <c:v>-1.2048508913664753</c:v>
                </c:pt>
                <c:pt idx="14">
                  <c:v>-1.0866898232490878</c:v>
                </c:pt>
                <c:pt idx="15">
                  <c:v>-0.96019611505179314</c:v>
                </c:pt>
                <c:pt idx="16">
                  <c:v>-0.80906412752603019</c:v>
                </c:pt>
                <c:pt idx="17">
                  <c:v>-0.64066688991910525</c:v>
                </c:pt>
                <c:pt idx="18">
                  <c:v>-0.40594554989444231</c:v>
                </c:pt>
                <c:pt idx="19">
                  <c:v>-0.240706489819034</c:v>
                </c:pt>
                <c:pt idx="20">
                  <c:v>0.12291562430268034</c:v>
                </c:pt>
                <c:pt idx="21">
                  <c:v>0.26885212670768388</c:v>
                </c:pt>
                <c:pt idx="22">
                  <c:v>0.44321712179813877</c:v>
                </c:pt>
                <c:pt idx="23">
                  <c:v>0.63232594555278054</c:v>
                </c:pt>
                <c:pt idx="24">
                  <c:v>0.79030815379692898</c:v>
                </c:pt>
                <c:pt idx="25">
                  <c:v>0.96019611505179314</c:v>
                </c:pt>
                <c:pt idx="26">
                  <c:v>1.1116135412007073</c:v>
                </c:pt>
                <c:pt idx="27">
                  <c:v>1.233494561968691</c:v>
                </c:pt>
                <c:pt idx="28">
                  <c:v>1.4131599628457754</c:v>
                </c:pt>
                <c:pt idx="29">
                  <c:v>1.4913502394346543</c:v>
                </c:pt>
                <c:pt idx="30">
                  <c:v>1.6040834827675023</c:v>
                </c:pt>
                <c:pt idx="31">
                  <c:v>1.6829162551983801</c:v>
                </c:pt>
                <c:pt idx="32">
                  <c:v>1.8437650289963352</c:v>
                </c:pt>
                <c:pt idx="33">
                  <c:v>1.9693488646920503</c:v>
                </c:pt>
                <c:pt idx="34">
                  <c:v>2.0743859808203604</c:v>
                </c:pt>
                <c:pt idx="35">
                  <c:v>2.1368684146413366</c:v>
                </c:pt>
                <c:pt idx="36">
                  <c:v>2.2948952092430948</c:v>
                </c:pt>
                <c:pt idx="37">
                  <c:v>2.4020305254184109</c:v>
                </c:pt>
                <c:pt idx="38">
                  <c:v>2.5468644273080758</c:v>
                </c:pt>
                <c:pt idx="39">
                  <c:v>2.5468644273080758</c:v>
                </c:pt>
                <c:pt idx="40">
                  <c:v>2.5468644273080758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Sheet1!$K$32:$K$73</c:f>
              <c:numCache>
                <c:formatCode>0.00</c:formatCode>
                <c:ptCount val="42"/>
                <c:pt idx="0">
                  <c:v>-2.7777343385575399</c:v>
                </c:pt>
                <c:pt idx="1">
                  <c:v>-2.6369074968597928</c:v>
                </c:pt>
                <c:pt idx="2">
                  <c:v>-2.4960806551620451</c:v>
                </c:pt>
                <c:pt idx="3">
                  <c:v>-2.3552538134642984</c:v>
                </c:pt>
                <c:pt idx="4">
                  <c:v>-2.2144269717665512</c:v>
                </c:pt>
                <c:pt idx="5">
                  <c:v>-2.0736001300688041</c:v>
                </c:pt>
                <c:pt idx="6">
                  <c:v>-1.9327732883710571</c:v>
                </c:pt>
                <c:pt idx="7">
                  <c:v>-1.7919464466733097</c:v>
                </c:pt>
                <c:pt idx="8">
                  <c:v>-1.6511196049755625</c:v>
                </c:pt>
                <c:pt idx="9">
                  <c:v>-1.5102927632778154</c:v>
                </c:pt>
                <c:pt idx="10">
                  <c:v>-1.3694659215800684</c:v>
                </c:pt>
                <c:pt idx="11">
                  <c:v>-1.228639079882321</c:v>
                </c:pt>
                <c:pt idx="12">
                  <c:v>-1.0878122381845741</c:v>
                </c:pt>
                <c:pt idx="13">
                  <c:v>-0.94698539648682689</c:v>
                </c:pt>
                <c:pt idx="14">
                  <c:v>-0.8061585547890795</c:v>
                </c:pt>
                <c:pt idx="15">
                  <c:v>-0.66533171309133243</c:v>
                </c:pt>
                <c:pt idx="16">
                  <c:v>-0.52450487139358526</c:v>
                </c:pt>
                <c:pt idx="17">
                  <c:v>-0.38367802969583814</c:v>
                </c:pt>
                <c:pt idx="18">
                  <c:v>-0.24285118799809102</c:v>
                </c:pt>
                <c:pt idx="19">
                  <c:v>-0.10202434630034388</c:v>
                </c:pt>
                <c:pt idx="20">
                  <c:v>3.8802495397403262E-2</c:v>
                </c:pt>
                <c:pt idx="21">
                  <c:v>0.17962933709515039</c:v>
                </c:pt>
                <c:pt idx="22">
                  <c:v>0.32045617879289756</c:v>
                </c:pt>
                <c:pt idx="23">
                  <c:v>0.46128302049065034</c:v>
                </c:pt>
                <c:pt idx="24">
                  <c:v>0.60210986218839757</c:v>
                </c:pt>
                <c:pt idx="25">
                  <c:v>0.74293670388614463</c:v>
                </c:pt>
                <c:pt idx="26">
                  <c:v>0.8837635455838917</c:v>
                </c:pt>
                <c:pt idx="27">
                  <c:v>1.0245903872816386</c:v>
                </c:pt>
                <c:pt idx="28">
                  <c:v>1.165417228979386</c:v>
                </c:pt>
                <c:pt idx="29">
                  <c:v>1.306244070677133</c:v>
                </c:pt>
                <c:pt idx="30">
                  <c:v>1.4470709123748802</c:v>
                </c:pt>
                <c:pt idx="31">
                  <c:v>1.5878977540726273</c:v>
                </c:pt>
                <c:pt idx="32">
                  <c:v>1.7287245957703745</c:v>
                </c:pt>
                <c:pt idx="33">
                  <c:v>1.8695514374681215</c:v>
                </c:pt>
                <c:pt idx="34">
                  <c:v>2.0103782791658689</c:v>
                </c:pt>
                <c:pt idx="35">
                  <c:v>2.151205120863616</c:v>
                </c:pt>
                <c:pt idx="36">
                  <c:v>2.2920319625613628</c:v>
                </c:pt>
                <c:pt idx="37">
                  <c:v>2.4328588042591104</c:v>
                </c:pt>
                <c:pt idx="38">
                  <c:v>2.5736856459568576</c:v>
                </c:pt>
                <c:pt idx="39">
                  <c:v>2.7145124876546043</c:v>
                </c:pt>
                <c:pt idx="40">
                  <c:v>2.8553393293523461</c:v>
                </c:pt>
              </c:numCache>
            </c:numRef>
          </c:xVal>
          <c:yVal>
            <c:numRef>
              <c:f>Sheet1!$K$32:$K$73</c:f>
              <c:numCache>
                <c:formatCode>0.00</c:formatCode>
                <c:ptCount val="42"/>
                <c:pt idx="0">
                  <c:v>-2.7777343385575399</c:v>
                </c:pt>
                <c:pt idx="1">
                  <c:v>-2.6369074968597928</c:v>
                </c:pt>
                <c:pt idx="2">
                  <c:v>-2.4960806551620451</c:v>
                </c:pt>
                <c:pt idx="3">
                  <c:v>-2.3552538134642984</c:v>
                </c:pt>
                <c:pt idx="4">
                  <c:v>-2.2144269717665512</c:v>
                </c:pt>
                <c:pt idx="5">
                  <c:v>-2.0736001300688041</c:v>
                </c:pt>
                <c:pt idx="6">
                  <c:v>-1.9327732883710571</c:v>
                </c:pt>
                <c:pt idx="7">
                  <c:v>-1.7919464466733097</c:v>
                </c:pt>
                <c:pt idx="8">
                  <c:v>-1.6511196049755625</c:v>
                </c:pt>
                <c:pt idx="9">
                  <c:v>-1.5102927632778154</c:v>
                </c:pt>
                <c:pt idx="10">
                  <c:v>-1.3694659215800684</c:v>
                </c:pt>
                <c:pt idx="11">
                  <c:v>-1.228639079882321</c:v>
                </c:pt>
                <c:pt idx="12">
                  <c:v>-1.0878122381845741</c:v>
                </c:pt>
                <c:pt idx="13">
                  <c:v>-0.94698539648682689</c:v>
                </c:pt>
                <c:pt idx="14">
                  <c:v>-0.8061585547890795</c:v>
                </c:pt>
                <c:pt idx="15">
                  <c:v>-0.66533171309133243</c:v>
                </c:pt>
                <c:pt idx="16">
                  <c:v>-0.52450487139358526</c:v>
                </c:pt>
                <c:pt idx="17">
                  <c:v>-0.38367802969583814</c:v>
                </c:pt>
                <c:pt idx="18">
                  <c:v>-0.24285118799809102</c:v>
                </c:pt>
                <c:pt idx="19">
                  <c:v>-0.10202434630034388</c:v>
                </c:pt>
                <c:pt idx="20">
                  <c:v>3.8802495397403262E-2</c:v>
                </c:pt>
                <c:pt idx="21">
                  <c:v>0.17962933709515039</c:v>
                </c:pt>
                <c:pt idx="22">
                  <c:v>0.32045617879289756</c:v>
                </c:pt>
                <c:pt idx="23">
                  <c:v>0.46128302049065034</c:v>
                </c:pt>
                <c:pt idx="24">
                  <c:v>0.60210986218839757</c:v>
                </c:pt>
                <c:pt idx="25">
                  <c:v>0.74293670388614463</c:v>
                </c:pt>
                <c:pt idx="26">
                  <c:v>0.8837635455838917</c:v>
                </c:pt>
                <c:pt idx="27">
                  <c:v>1.0245903872816386</c:v>
                </c:pt>
                <c:pt idx="28">
                  <c:v>1.165417228979386</c:v>
                </c:pt>
                <c:pt idx="29">
                  <c:v>1.306244070677133</c:v>
                </c:pt>
                <c:pt idx="30">
                  <c:v>1.4470709123748802</c:v>
                </c:pt>
                <c:pt idx="31">
                  <c:v>1.5878977540726273</c:v>
                </c:pt>
                <c:pt idx="32">
                  <c:v>1.7287245957703745</c:v>
                </c:pt>
                <c:pt idx="33">
                  <c:v>1.8695514374681215</c:v>
                </c:pt>
                <c:pt idx="34">
                  <c:v>2.0103782791658689</c:v>
                </c:pt>
                <c:pt idx="35">
                  <c:v>2.151205120863616</c:v>
                </c:pt>
                <c:pt idx="36">
                  <c:v>2.2920319625613628</c:v>
                </c:pt>
                <c:pt idx="37">
                  <c:v>2.4328588042591104</c:v>
                </c:pt>
                <c:pt idx="38">
                  <c:v>2.5736856459568576</c:v>
                </c:pt>
                <c:pt idx="39">
                  <c:v>2.7145124876546043</c:v>
                </c:pt>
                <c:pt idx="40">
                  <c:v>2.8553393293523461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580544"/>
        <c:axId val="223578752"/>
      </c:scatterChart>
      <c:valAx>
        <c:axId val="223580544"/>
        <c:scaling>
          <c:orientation val="minMax"/>
          <c:max val="3"/>
          <c:min val="-3"/>
        </c:scaling>
        <c:delete val="0"/>
        <c:axPos val="b"/>
        <c:majorGridlines/>
        <c:minorGridlines/>
        <c:numFmt formatCode="0.00" sourceLinked="1"/>
        <c:majorTickMark val="out"/>
        <c:minorTickMark val="none"/>
        <c:tickLblPos val="low"/>
        <c:spPr>
          <a:ln>
            <a:noFill/>
          </a:ln>
        </c:spPr>
        <c:crossAx val="223578752"/>
        <c:crosses val="autoZero"/>
        <c:crossBetween val="midCat"/>
      </c:valAx>
      <c:valAx>
        <c:axId val="223578752"/>
        <c:scaling>
          <c:orientation val="minMax"/>
          <c:max val="3"/>
          <c:min val="-3"/>
        </c:scaling>
        <c:delete val="0"/>
        <c:axPos val="l"/>
        <c:majorGridlines/>
        <c:minorGridlines/>
        <c:numFmt formatCode="0.00" sourceLinked="1"/>
        <c:majorTickMark val="out"/>
        <c:minorTickMark val="none"/>
        <c:tickLblPos val="low"/>
        <c:spPr>
          <a:ln>
            <a:noFill/>
          </a:ln>
        </c:spPr>
        <c:crossAx val="223580544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208412673905964E-2"/>
          <c:y val="5.8072298186084594E-2"/>
          <c:w val="0.92858229976154927"/>
          <c:h val="0.850830074970345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Sheet1!$G$92</c:f>
              <c:strCache>
                <c:ptCount val="1"/>
                <c:pt idx="0">
                  <c:v>ACF</c:v>
                </c:pt>
              </c:strCache>
            </c:strRef>
          </c:tx>
          <c:invertIfNegative val="0"/>
          <c:val>
            <c:numRef>
              <c:f>Sheet1!$G$93:$G$112</c:f>
              <c:numCache>
                <c:formatCode>0.00%</c:formatCode>
                <c:ptCount val="20"/>
                <c:pt idx="0">
                  <c:v>0.30274043963028646</c:v>
                </c:pt>
                <c:pt idx="1">
                  <c:v>0.18759995380553085</c:v>
                </c:pt>
                <c:pt idx="2">
                  <c:v>0.32117064907762422</c:v>
                </c:pt>
                <c:pt idx="3">
                  <c:v>0.30604910685488174</c:v>
                </c:pt>
                <c:pt idx="4">
                  <c:v>3.9580522861937174E-2</c:v>
                </c:pt>
                <c:pt idx="5">
                  <c:v>0.15765169853749747</c:v>
                </c:pt>
                <c:pt idx="6">
                  <c:v>0.11095120023366001</c:v>
                </c:pt>
                <c:pt idx="7">
                  <c:v>0.1213959759077977</c:v>
                </c:pt>
                <c:pt idx="8">
                  <c:v>0.29776239075071009</c:v>
                </c:pt>
                <c:pt idx="9">
                  <c:v>0.26506508098426068</c:v>
                </c:pt>
                <c:pt idx="10">
                  <c:v>0.14577200453114894</c:v>
                </c:pt>
                <c:pt idx="11">
                  <c:v>0.24200903347422673</c:v>
                </c:pt>
                <c:pt idx="12">
                  <c:v>0.37226816869409224</c:v>
                </c:pt>
                <c:pt idx="13">
                  <c:v>6.65038709572119E-2</c:v>
                </c:pt>
                <c:pt idx="14">
                  <c:v>0.11129259697730437</c:v>
                </c:pt>
                <c:pt idx="15">
                  <c:v>0.16445376811885171</c:v>
                </c:pt>
                <c:pt idx="16">
                  <c:v>0.20038911240454521</c:v>
                </c:pt>
                <c:pt idx="17">
                  <c:v>6.5418339085222627E-2</c:v>
                </c:pt>
                <c:pt idx="18">
                  <c:v>0.25086161505229515</c:v>
                </c:pt>
                <c:pt idx="19">
                  <c:v>0.19600402613059764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19808"/>
        <c:axId val="192208896"/>
      </c:barChart>
      <c:lineChart>
        <c:grouping val="standard"/>
        <c:varyColors val="0"/>
        <c:ser>
          <c:idx val="1"/>
          <c:order val="1"/>
          <c:tx>
            <c:v>UL</c:v>
          </c:tx>
          <c:marker>
            <c:symbol val="none"/>
          </c:marker>
          <c:val>
            <c:numRef>
              <c:f>Sheet1!$H$93:$H$112</c:f>
              <c:numCache>
                <c:formatCode>0.00%</c:formatCode>
                <c:ptCount val="20"/>
                <c:pt idx="0">
                  <c:v>0.10217018545233471</c:v>
                </c:pt>
                <c:pt idx="1">
                  <c:v>0.10217018545233471</c:v>
                </c:pt>
                <c:pt idx="2">
                  <c:v>0.11114047919274396</c:v>
                </c:pt>
                <c:pt idx="3">
                  <c:v>0.11439826594915803</c:v>
                </c:pt>
                <c:pt idx="4">
                  <c:v>0.12345237521691499</c:v>
                </c:pt>
                <c:pt idx="5">
                  <c:v>0.13113352518128457</c:v>
                </c:pt>
                <c:pt idx="6">
                  <c:v>0.13125817490480718</c:v>
                </c:pt>
                <c:pt idx="7">
                  <c:v>0.133220114536132</c:v>
                </c:pt>
                <c:pt idx="8">
                  <c:v>0.13418123709348462</c:v>
                </c:pt>
                <c:pt idx="9">
                  <c:v>0.13532285710614428</c:v>
                </c:pt>
                <c:pt idx="10">
                  <c:v>0.14199762394596832</c:v>
                </c:pt>
                <c:pt idx="11">
                  <c:v>0.14707198036297658</c:v>
                </c:pt>
                <c:pt idx="12">
                  <c:v>0.14857255208863396</c:v>
                </c:pt>
                <c:pt idx="13">
                  <c:v>0.15263211998491771</c:v>
                </c:pt>
                <c:pt idx="14">
                  <c:v>0.16183275951131199</c:v>
                </c:pt>
                <c:pt idx="15">
                  <c:v>0.16211779142309829</c:v>
                </c:pt>
                <c:pt idx="16">
                  <c:v>0.16291337517630747</c:v>
                </c:pt>
                <c:pt idx="17">
                  <c:v>0.16463717836257138</c:v>
                </c:pt>
                <c:pt idx="18">
                  <c:v>0.16716385039996029</c:v>
                </c:pt>
                <c:pt idx="19">
                  <c:v>0.16743087931437603</c:v>
                </c:pt>
              </c:numCache>
            </c:numRef>
          </c:val>
          <c:smooth val="0"/>
        </c:ser>
        <c:ser>
          <c:idx val="2"/>
          <c:order val="2"/>
          <c:tx>
            <c:v>LL</c:v>
          </c:tx>
          <c:marker>
            <c:symbol val="none"/>
          </c:marker>
          <c:val>
            <c:numRef>
              <c:f>Sheet1!$I$93:$I$112</c:f>
              <c:numCache>
                <c:formatCode>0.00%</c:formatCode>
                <c:ptCount val="20"/>
                <c:pt idx="0">
                  <c:v>-0.10217018545233471</c:v>
                </c:pt>
                <c:pt idx="1">
                  <c:v>-0.10217018545233471</c:v>
                </c:pt>
                <c:pt idx="2">
                  <c:v>-0.11114047919274396</c:v>
                </c:pt>
                <c:pt idx="3">
                  <c:v>-0.11439826594915803</c:v>
                </c:pt>
                <c:pt idx="4">
                  <c:v>-0.12345237521691499</c:v>
                </c:pt>
                <c:pt idx="5">
                  <c:v>-0.13113352518128457</c:v>
                </c:pt>
                <c:pt idx="6">
                  <c:v>-0.13125817490480718</c:v>
                </c:pt>
                <c:pt idx="7">
                  <c:v>-0.133220114536132</c:v>
                </c:pt>
                <c:pt idx="8">
                  <c:v>-0.13418123709348462</c:v>
                </c:pt>
                <c:pt idx="9">
                  <c:v>-0.13532285710614428</c:v>
                </c:pt>
                <c:pt idx="10">
                  <c:v>-0.14199762394596832</c:v>
                </c:pt>
                <c:pt idx="11">
                  <c:v>-0.14707198036297658</c:v>
                </c:pt>
                <c:pt idx="12">
                  <c:v>-0.14857255208863396</c:v>
                </c:pt>
                <c:pt idx="13">
                  <c:v>-0.15263211998491771</c:v>
                </c:pt>
                <c:pt idx="14">
                  <c:v>-0.16183275951131199</c:v>
                </c:pt>
                <c:pt idx="15">
                  <c:v>-0.16211779142309829</c:v>
                </c:pt>
                <c:pt idx="16">
                  <c:v>-0.16291337517630747</c:v>
                </c:pt>
                <c:pt idx="17">
                  <c:v>-0.16463717836257138</c:v>
                </c:pt>
                <c:pt idx="18">
                  <c:v>-0.16716385039996029</c:v>
                </c:pt>
                <c:pt idx="19">
                  <c:v>-0.16743087931437603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19808"/>
        <c:axId val="192208896"/>
      </c:lineChart>
      <c:catAx>
        <c:axId val="143719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92208896"/>
        <c:crosses val="autoZero"/>
        <c:auto val="1"/>
        <c:lblAlgn val="ctr"/>
        <c:lblOffset val="100"/>
        <c:noMultiLvlLbl val="0"/>
      </c:catAx>
      <c:valAx>
        <c:axId val="19220889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371980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ayout>
        <c:manualLayout>
          <c:xMode val="edge"/>
          <c:yMode val="edge"/>
          <c:x val="0.35736805448338571"/>
          <c:y val="3.7029044871082509E-2"/>
          <c:w val="7.9668982553651388E-2"/>
          <c:h val="0.29674534116546453"/>
        </c:manualLayout>
      </c:layout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208412673905964E-2"/>
          <c:y val="5.9833770778652651E-2"/>
          <c:w val="0.92132297188341661"/>
          <c:h val="0.8579253426655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Sheet1!$J$92</c:f>
              <c:strCache>
                <c:ptCount val="1"/>
                <c:pt idx="0">
                  <c:v>PACF</c:v>
                </c:pt>
              </c:strCache>
            </c:strRef>
          </c:tx>
          <c:invertIfNegative val="0"/>
          <c:val>
            <c:numRef>
              <c:f>Sheet1!$J$93:$J$112</c:f>
              <c:numCache>
                <c:formatCode>0.00%</c:formatCode>
                <c:ptCount val="20"/>
                <c:pt idx="0">
                  <c:v>0.30275544754976919</c:v>
                </c:pt>
                <c:pt idx="1">
                  <c:v>0.10567389271236383</c:v>
                </c:pt>
                <c:pt idx="2">
                  <c:v>0.26545192852833305</c:v>
                </c:pt>
                <c:pt idx="3">
                  <c:v>0.16950044847226825</c:v>
                </c:pt>
                <c:pt idx="4">
                  <c:v>-0.15340523561479816</c:v>
                </c:pt>
                <c:pt idx="5">
                  <c:v>8.2865594309006446E-2</c:v>
                </c:pt>
                <c:pt idx="6">
                  <c:v>-6.1200148466886588E-2</c:v>
                </c:pt>
                <c:pt idx="7">
                  <c:v>9.04634025924934E-2</c:v>
                </c:pt>
                <c:pt idx="8">
                  <c:v>0.30699309838252847</c:v>
                </c:pt>
                <c:pt idx="9">
                  <c:v>9.9936873550822133E-2</c:v>
                </c:pt>
                <c:pt idx="10">
                  <c:v>1.2949885595406462E-2</c:v>
                </c:pt>
                <c:pt idx="11">
                  <c:v>3.1610782467415381E-2</c:v>
                </c:pt>
                <c:pt idx="12">
                  <c:v>0.16156142303108575</c:v>
                </c:pt>
                <c:pt idx="13">
                  <c:v>-0.14987663322293579</c:v>
                </c:pt>
                <c:pt idx="14">
                  <c:v>2.826597529866964E-2</c:v>
                </c:pt>
                <c:pt idx="15">
                  <c:v>-1.0446884826483767E-2</c:v>
                </c:pt>
                <c:pt idx="16">
                  <c:v>0.12798740607988204</c:v>
                </c:pt>
                <c:pt idx="17">
                  <c:v>-1.056211901587413E-2</c:v>
                </c:pt>
                <c:pt idx="18">
                  <c:v>0.1337537581062555</c:v>
                </c:pt>
                <c:pt idx="19">
                  <c:v>4.5206536160778937E-2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87776"/>
        <c:axId val="216423424"/>
      </c:barChart>
      <c:lineChart>
        <c:grouping val="standard"/>
        <c:varyColors val="0"/>
        <c:ser>
          <c:idx val="1"/>
          <c:order val="1"/>
          <c:tx>
            <c:v>UL</c:v>
          </c:tx>
          <c:marker>
            <c:symbol val="none"/>
          </c:marker>
          <c:val>
            <c:numRef>
              <c:f>Sheet1!$K$93:$K$112</c:f>
              <c:numCache>
                <c:formatCode>0.00%</c:formatCode>
                <c:ptCount val="20"/>
                <c:pt idx="0">
                  <c:v>0.10217018545233471</c:v>
                </c:pt>
                <c:pt idx="1">
                  <c:v>0.10217018545233471</c:v>
                </c:pt>
                <c:pt idx="2">
                  <c:v>0.10217018545233471</c:v>
                </c:pt>
                <c:pt idx="3">
                  <c:v>0.10217018545233471</c:v>
                </c:pt>
                <c:pt idx="4">
                  <c:v>0.10217018545233471</c:v>
                </c:pt>
                <c:pt idx="5">
                  <c:v>0.10217018545233471</c:v>
                </c:pt>
                <c:pt idx="6">
                  <c:v>0.10217018545233471</c:v>
                </c:pt>
                <c:pt idx="7">
                  <c:v>0.10217018545233471</c:v>
                </c:pt>
                <c:pt idx="8">
                  <c:v>0.10217018545233471</c:v>
                </c:pt>
                <c:pt idx="9">
                  <c:v>0.10217018545233471</c:v>
                </c:pt>
                <c:pt idx="10">
                  <c:v>0.10217018545233471</c:v>
                </c:pt>
                <c:pt idx="11">
                  <c:v>0.10217018545233471</c:v>
                </c:pt>
                <c:pt idx="12">
                  <c:v>0.10217018545233471</c:v>
                </c:pt>
                <c:pt idx="13">
                  <c:v>0.10217018545233471</c:v>
                </c:pt>
                <c:pt idx="14">
                  <c:v>0.10217018545233471</c:v>
                </c:pt>
                <c:pt idx="15">
                  <c:v>0.10217018545233471</c:v>
                </c:pt>
                <c:pt idx="16">
                  <c:v>0.10217018545233471</c:v>
                </c:pt>
                <c:pt idx="17">
                  <c:v>0.10217018545233471</c:v>
                </c:pt>
                <c:pt idx="18">
                  <c:v>0.10217018545233471</c:v>
                </c:pt>
                <c:pt idx="19">
                  <c:v>0.10217018545233471</c:v>
                </c:pt>
              </c:numCache>
            </c:numRef>
          </c:val>
          <c:smooth val="0"/>
        </c:ser>
        <c:ser>
          <c:idx val="2"/>
          <c:order val="2"/>
          <c:tx>
            <c:v>LL</c:v>
          </c:tx>
          <c:marker>
            <c:symbol val="none"/>
          </c:marker>
          <c:val>
            <c:numRef>
              <c:f>Sheet1!$L$93:$L$112</c:f>
              <c:numCache>
                <c:formatCode>0.00%</c:formatCode>
                <c:ptCount val="20"/>
                <c:pt idx="0">
                  <c:v>-0.10217018545233471</c:v>
                </c:pt>
                <c:pt idx="1">
                  <c:v>-0.10217018545233471</c:v>
                </c:pt>
                <c:pt idx="2">
                  <c:v>-0.10217018545233471</c:v>
                </c:pt>
                <c:pt idx="3">
                  <c:v>-0.10217018545233471</c:v>
                </c:pt>
                <c:pt idx="4">
                  <c:v>-0.10217018545233471</c:v>
                </c:pt>
                <c:pt idx="5">
                  <c:v>-0.10217018545233471</c:v>
                </c:pt>
                <c:pt idx="6">
                  <c:v>-0.10217018545233471</c:v>
                </c:pt>
                <c:pt idx="7">
                  <c:v>-0.10217018545233471</c:v>
                </c:pt>
                <c:pt idx="8">
                  <c:v>-0.10217018545233471</c:v>
                </c:pt>
                <c:pt idx="9">
                  <c:v>-0.10217018545233471</c:v>
                </c:pt>
                <c:pt idx="10">
                  <c:v>-0.10217018545233471</c:v>
                </c:pt>
                <c:pt idx="11">
                  <c:v>-0.10217018545233471</c:v>
                </c:pt>
                <c:pt idx="12">
                  <c:v>-0.10217018545233471</c:v>
                </c:pt>
                <c:pt idx="13">
                  <c:v>-0.10217018545233471</c:v>
                </c:pt>
                <c:pt idx="14">
                  <c:v>-0.10217018545233471</c:v>
                </c:pt>
                <c:pt idx="15">
                  <c:v>-0.10217018545233471</c:v>
                </c:pt>
                <c:pt idx="16">
                  <c:v>-0.10217018545233471</c:v>
                </c:pt>
                <c:pt idx="17">
                  <c:v>-0.10217018545233471</c:v>
                </c:pt>
                <c:pt idx="18">
                  <c:v>-0.10217018545233471</c:v>
                </c:pt>
                <c:pt idx="19">
                  <c:v>-0.10217018545233471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87776"/>
        <c:axId val="216423424"/>
      </c:lineChart>
      <c:catAx>
        <c:axId val="21578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216423424"/>
        <c:crosses val="autoZero"/>
        <c:auto val="1"/>
        <c:lblAlgn val="ctr"/>
        <c:lblOffset val="100"/>
        <c:noMultiLvlLbl val="0"/>
      </c:catAx>
      <c:valAx>
        <c:axId val="216423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15787776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ayout>
        <c:manualLayout>
          <c:xMode val="edge"/>
          <c:yMode val="edge"/>
          <c:x val="0.33790829087540519"/>
          <c:y val="4.0039183119100215E-2"/>
          <c:w val="8.8671229821762482E-2"/>
          <c:h val="0.30944019431665115"/>
        </c:manualLayout>
      </c:layout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28575</xdr:rowOff>
    </xdr:from>
    <xdr:to>
      <xdr:col>15</xdr:col>
      <xdr:colOff>238125</xdr:colOff>
      <xdr:row>15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30</xdr:row>
      <xdr:rowOff>50005</xdr:rowOff>
    </xdr:from>
    <xdr:to>
      <xdr:col>19</xdr:col>
      <xdr:colOff>19051</xdr:colOff>
      <xdr:row>45</xdr:row>
      <xdr:rowOff>35719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583406</xdr:colOff>
      <xdr:row>45</xdr:row>
      <xdr:rowOff>104776</xdr:rowOff>
    </xdr:from>
    <xdr:to>
      <xdr:col>20</xdr:col>
      <xdr:colOff>297656</xdr:colOff>
      <xdr:row>59</xdr:row>
      <xdr:rowOff>180976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85</xdr:row>
      <xdr:rowOff>178594</xdr:rowOff>
    </xdr:from>
    <xdr:to>
      <xdr:col>25</xdr:col>
      <xdr:colOff>0</xdr:colOff>
      <xdr:row>98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97</xdr:row>
      <xdr:rowOff>190499</xdr:rowOff>
    </xdr:from>
    <xdr:to>
      <xdr:col>25</xdr:col>
      <xdr:colOff>0</xdr:colOff>
      <xdr:row>109</xdr:row>
      <xdr:rowOff>130968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0"/>
  <sheetViews>
    <sheetView tabSelected="1" zoomScale="80" zoomScaleNormal="80" workbookViewId="0">
      <pane ySplit="1" topLeftCell="A20" activePane="bottomLeft" state="frozen"/>
      <selection pane="bottomLeft" activeCell="M105" sqref="M105"/>
    </sheetView>
  </sheetViews>
  <sheetFormatPr defaultRowHeight="15" x14ac:dyDescent="0.25"/>
  <cols>
    <col min="1" max="1" width="13.42578125" style="2" customWidth="1"/>
    <col min="2" max="2" width="9.140625" style="2"/>
    <col min="8" max="8" width="13" bestFit="1" customWidth="1"/>
  </cols>
  <sheetData>
    <row r="1" spans="1:4" ht="15.75" thickBot="1" x14ac:dyDescent="0.3">
      <c r="A1" s="1" t="s">
        <v>1</v>
      </c>
      <c r="B1" s="1" t="s">
        <v>0</v>
      </c>
      <c r="C1" s="1" t="s">
        <v>2</v>
      </c>
      <c r="D1" s="26" t="s">
        <v>28</v>
      </c>
    </row>
    <row r="2" spans="1:4" x14ac:dyDescent="0.25">
      <c r="A2" s="4">
        <v>22418</v>
      </c>
      <c r="B2" s="2">
        <v>460</v>
      </c>
      <c r="C2" t="e">
        <v>#N/A</v>
      </c>
      <c r="D2" t="e">
        <f>C2^2</f>
        <v>#N/A</v>
      </c>
    </row>
    <row r="3" spans="1:4" x14ac:dyDescent="0.25">
      <c r="A3" s="4">
        <f>WORKDAY(A2,1)</f>
        <v>22419</v>
      </c>
      <c r="B3" s="2">
        <v>457</v>
      </c>
      <c r="C3" s="5">
        <f>LN(B3/B2)</f>
        <v>-6.5430985889359475E-3</v>
      </c>
      <c r="D3">
        <f t="shared" ref="D3:D66" si="0">C3^2</f>
        <v>4.2812139144535591E-5</v>
      </c>
    </row>
    <row r="4" spans="1:4" x14ac:dyDescent="0.25">
      <c r="A4" s="4">
        <f t="shared" ref="A4:A67" si="1">WORKDAY(A3,1)</f>
        <v>22420</v>
      </c>
      <c r="B4" s="2">
        <v>452</v>
      </c>
      <c r="C4" s="5">
        <f t="shared" ref="C4:C67" si="2">LN(B4/B3)</f>
        <v>-1.1001211061973456E-2</v>
      </c>
      <c r="D4">
        <f t="shared" si="0"/>
        <v>1.2102664483008714E-4</v>
      </c>
    </row>
    <row r="5" spans="1:4" x14ac:dyDescent="0.25">
      <c r="A5" s="4">
        <f t="shared" si="1"/>
        <v>22423</v>
      </c>
      <c r="B5" s="2">
        <v>459</v>
      </c>
      <c r="C5" s="5">
        <f t="shared" si="2"/>
        <v>1.5368030228313937E-2</v>
      </c>
      <c r="D5">
        <f t="shared" si="0"/>
        <v>2.3617635309837091E-4</v>
      </c>
    </row>
    <row r="6" spans="1:4" x14ac:dyDescent="0.25">
      <c r="A6" s="4">
        <f t="shared" si="1"/>
        <v>22424</v>
      </c>
      <c r="B6" s="2">
        <v>462</v>
      </c>
      <c r="C6" s="5">
        <f t="shared" si="2"/>
        <v>6.5146810211936723E-3</v>
      </c>
      <c r="D6">
        <f t="shared" si="0"/>
        <v>4.244106880790103E-5</v>
      </c>
    </row>
    <row r="7" spans="1:4" x14ac:dyDescent="0.25">
      <c r="A7" s="4">
        <f t="shared" si="1"/>
        <v>22425</v>
      </c>
      <c r="B7" s="2">
        <v>459</v>
      </c>
      <c r="C7" s="5">
        <f t="shared" si="2"/>
        <v>-6.5146810211936419E-3</v>
      </c>
      <c r="D7">
        <f t="shared" si="0"/>
        <v>4.244106880790063E-5</v>
      </c>
    </row>
    <row r="8" spans="1:4" x14ac:dyDescent="0.25">
      <c r="A8" s="4">
        <f t="shared" si="1"/>
        <v>22426</v>
      </c>
      <c r="B8" s="2">
        <v>463</v>
      </c>
      <c r="C8" s="5">
        <f t="shared" si="2"/>
        <v>8.6768440256888152E-3</v>
      </c>
      <c r="D8">
        <f t="shared" si="0"/>
        <v>7.5287622246131682E-5</v>
      </c>
    </row>
    <row r="9" spans="1:4" x14ac:dyDescent="0.25">
      <c r="A9" s="4">
        <f t="shared" si="1"/>
        <v>22427</v>
      </c>
      <c r="B9" s="2">
        <v>479</v>
      </c>
      <c r="C9" s="5">
        <f t="shared" si="2"/>
        <v>3.3973543324681145E-2</v>
      </c>
      <c r="D9">
        <f t="shared" si="0"/>
        <v>1.1542016460339868E-3</v>
      </c>
    </row>
    <row r="10" spans="1:4" x14ac:dyDescent="0.25">
      <c r="A10" s="4">
        <f t="shared" si="1"/>
        <v>22430</v>
      </c>
      <c r="B10" s="2">
        <v>493</v>
      </c>
      <c r="C10" s="5">
        <f t="shared" si="2"/>
        <v>2.8808576631774861E-2</v>
      </c>
      <c r="D10">
        <f t="shared" si="0"/>
        <v>8.2993408754884453E-4</v>
      </c>
    </row>
    <row r="11" spans="1:4" x14ac:dyDescent="0.25">
      <c r="A11" s="4">
        <f t="shared" si="1"/>
        <v>22431</v>
      </c>
      <c r="B11" s="2">
        <v>490</v>
      </c>
      <c r="C11" s="5">
        <f t="shared" si="2"/>
        <v>-6.1037829380177992E-3</v>
      </c>
      <c r="D11">
        <f t="shared" si="0"/>
        <v>3.7256166154437198E-5</v>
      </c>
    </row>
    <row r="12" spans="1:4" x14ac:dyDescent="0.25">
      <c r="A12" s="4">
        <f t="shared" si="1"/>
        <v>22432</v>
      </c>
      <c r="B12" s="2">
        <v>492</v>
      </c>
      <c r="C12" s="5">
        <f t="shared" si="2"/>
        <v>4.0733253876358688E-3</v>
      </c>
      <c r="D12">
        <f t="shared" si="0"/>
        <v>1.65919797135589E-5</v>
      </c>
    </row>
    <row r="13" spans="1:4" x14ac:dyDescent="0.25">
      <c r="A13" s="4">
        <f t="shared" si="1"/>
        <v>22433</v>
      </c>
      <c r="B13" s="2">
        <v>498</v>
      </c>
      <c r="C13" s="5">
        <f t="shared" si="2"/>
        <v>1.212136053234482E-2</v>
      </c>
      <c r="D13">
        <f t="shared" si="0"/>
        <v>1.469273811550867E-4</v>
      </c>
    </row>
    <row r="14" spans="1:4" x14ac:dyDescent="0.25">
      <c r="A14" s="4">
        <f t="shared" si="1"/>
        <v>22434</v>
      </c>
      <c r="B14" s="2">
        <v>499</v>
      </c>
      <c r="C14" s="5">
        <f t="shared" si="2"/>
        <v>2.006018726865766E-3</v>
      </c>
      <c r="D14">
        <f t="shared" si="0"/>
        <v>4.0241111325361484E-6</v>
      </c>
    </row>
    <row r="15" spans="1:4" x14ac:dyDescent="0.25">
      <c r="A15" s="4">
        <f t="shared" si="1"/>
        <v>22437</v>
      </c>
      <c r="B15" s="2">
        <v>497</v>
      </c>
      <c r="C15" s="5">
        <f t="shared" si="2"/>
        <v>-4.0160696548899432E-3</v>
      </c>
      <c r="D15">
        <f t="shared" si="0"/>
        <v>1.6128815472927827E-5</v>
      </c>
    </row>
    <row r="16" spans="1:4" x14ac:dyDescent="0.25">
      <c r="A16" s="4">
        <f t="shared" si="1"/>
        <v>22438</v>
      </c>
      <c r="B16" s="2">
        <v>496</v>
      </c>
      <c r="C16" s="5">
        <f t="shared" si="2"/>
        <v>-2.0140993717012562E-3</v>
      </c>
      <c r="D16">
        <f t="shared" si="0"/>
        <v>4.0565962790873952E-6</v>
      </c>
    </row>
    <row r="17" spans="1:17" ht="15.75" thickBot="1" x14ac:dyDescent="0.3">
      <c r="A17" s="4">
        <f t="shared" si="1"/>
        <v>22439</v>
      </c>
      <c r="B17" s="2">
        <v>490</v>
      </c>
      <c r="C17" s="5">
        <f t="shared" si="2"/>
        <v>-1.2170535620255179E-2</v>
      </c>
      <c r="D17">
        <f t="shared" si="0"/>
        <v>1.481219372839001E-4</v>
      </c>
    </row>
    <row r="18" spans="1:17" ht="15.75" thickBot="1" x14ac:dyDescent="0.3">
      <c r="A18" s="4">
        <f t="shared" si="1"/>
        <v>22440</v>
      </c>
      <c r="B18" s="2">
        <v>489</v>
      </c>
      <c r="C18" s="5">
        <f t="shared" si="2"/>
        <v>-2.0429016298002933E-3</v>
      </c>
      <c r="D18">
        <f t="shared" si="0"/>
        <v>4.1734470690406941E-6</v>
      </c>
      <c r="F18" s="7" t="s">
        <v>3</v>
      </c>
      <c r="G18" s="8"/>
      <c r="H18" s="8"/>
      <c r="J18" s="7" t="s">
        <v>13</v>
      </c>
      <c r="K18" s="8"/>
      <c r="L18" s="13"/>
      <c r="M18" s="12">
        <f>0.05</f>
        <v>0.05</v>
      </c>
      <c r="O18" s="15" t="s">
        <v>17</v>
      </c>
      <c r="P18" s="15" t="s">
        <v>18</v>
      </c>
      <c r="Q18" s="15" t="s">
        <v>16</v>
      </c>
    </row>
    <row r="19" spans="1:17" x14ac:dyDescent="0.25">
      <c r="A19" s="4">
        <f t="shared" si="1"/>
        <v>22441</v>
      </c>
      <c r="B19" s="2">
        <v>478</v>
      </c>
      <c r="C19" s="5">
        <f t="shared" si="2"/>
        <v>-2.2751756983416069E-2</v>
      </c>
      <c r="D19">
        <f t="shared" si="0"/>
        <v>5.1764244583242189E-4</v>
      </c>
      <c r="J19" s="3" t="s">
        <v>14</v>
      </c>
      <c r="K19" s="3" t="s">
        <v>15</v>
      </c>
      <c r="L19" s="3" t="s">
        <v>16</v>
      </c>
      <c r="O19" s="9" t="s">
        <v>19</v>
      </c>
      <c r="P19" s="10">
        <f>_xll.WNTest(Sheet1!$C$3:$C$370, 1)</f>
        <v>0.83337677817514666</v>
      </c>
      <c r="Q19" s="14" t="b">
        <f>IF($P19 &gt; $M$18, TRUE, FALSE)</f>
        <v>1</v>
      </c>
    </row>
    <row r="20" spans="1:17" x14ac:dyDescent="0.25">
      <c r="A20" s="4">
        <f t="shared" si="1"/>
        <v>22444</v>
      </c>
      <c r="B20" s="2">
        <v>487</v>
      </c>
      <c r="C20" s="5">
        <f t="shared" si="2"/>
        <v>1.8653390591133835E-2</v>
      </c>
      <c r="D20">
        <f t="shared" si="0"/>
        <v>3.479489805454003E-4</v>
      </c>
      <c r="G20" s="9" t="s">
        <v>4</v>
      </c>
      <c r="H20" s="10">
        <f>AVERAGE(_xll.RMNA(Sheet1!$C$3:$C$370))</f>
        <v>-6.8883344484647348E-4</v>
      </c>
      <c r="J20" s="14">
        <v>0</v>
      </c>
      <c r="K20" s="10">
        <f>_xll.TEST_MEAN(Sheet1!$C$3:$C$370,$J20)</f>
        <v>0.22856724732764214</v>
      </c>
      <c r="L20" s="14" t="b">
        <f>IF($K20 &gt; $M$18/2, FALSE, TRUE)</f>
        <v>0</v>
      </c>
      <c r="O20" s="9" t="s">
        <v>20</v>
      </c>
      <c r="P20" s="10">
        <f>_xll.NormalityTest(Sheet1!$C$3:$C$370, 1)</f>
        <v>7.8529952471969586E-96</v>
      </c>
      <c r="Q20" s="14" t="b">
        <f>IF($P20 &gt; $M$18, TRUE, FALSE)</f>
        <v>0</v>
      </c>
    </row>
    <row r="21" spans="1:17" x14ac:dyDescent="0.25">
      <c r="A21" s="4">
        <f t="shared" si="1"/>
        <v>22445</v>
      </c>
      <c r="B21" s="2">
        <v>491</v>
      </c>
      <c r="C21" s="5">
        <f t="shared" si="2"/>
        <v>8.1800047119306891E-3</v>
      </c>
      <c r="D21">
        <f t="shared" si="0"/>
        <v>6.691247708720828E-5</v>
      </c>
      <c r="G21" s="9" t="s">
        <v>5</v>
      </c>
      <c r="H21" s="10">
        <f>STDEV(_xll.RMNA(Sheet1!$C$3:$C$370))</f>
        <v>1.7752297572402303E-2</v>
      </c>
      <c r="J21" s="14"/>
      <c r="K21" s="10"/>
      <c r="L21" s="14"/>
      <c r="O21" s="9" t="s">
        <v>21</v>
      </c>
      <c r="P21" s="10">
        <f>_xll.ARCHTest(Sheet1!$C$3:$C$370,1)</f>
        <v>1.7473482401988572E-24</v>
      </c>
      <c r="Q21" s="14" t="b">
        <f>IF($P21 &lt; $M$18, TRUE, FALSE)</f>
        <v>1</v>
      </c>
    </row>
    <row r="22" spans="1:17" x14ac:dyDescent="0.25">
      <c r="A22" s="4">
        <f t="shared" si="1"/>
        <v>22446</v>
      </c>
      <c r="B22" s="2">
        <v>487</v>
      </c>
      <c r="C22" s="5">
        <f t="shared" si="2"/>
        <v>-8.1800047119308071E-3</v>
      </c>
      <c r="D22">
        <f t="shared" si="0"/>
        <v>6.6912477087210204E-5</v>
      </c>
      <c r="G22" s="9" t="s">
        <v>6</v>
      </c>
      <c r="H22" s="11">
        <f>SKEW(_xll.RMNA(Sheet1!$C$3:$C$370))</f>
        <v>-0.60099796902337621</v>
      </c>
      <c r="J22" s="14">
        <v>0</v>
      </c>
      <c r="K22" s="10">
        <f>_xll.TEST_SKEW(Sheet1!$C$3:$C$370)</f>
        <v>1.3825108502078147E-6</v>
      </c>
      <c r="L22" s="14" t="b">
        <f>IF($K22 &gt; $M$18/2, FALSE, TRUE)</f>
        <v>1</v>
      </c>
    </row>
    <row r="23" spans="1:17" x14ac:dyDescent="0.25">
      <c r="A23" s="4">
        <f t="shared" si="1"/>
        <v>22447</v>
      </c>
      <c r="B23" s="2">
        <v>482</v>
      </c>
      <c r="C23" s="5">
        <f t="shared" si="2"/>
        <v>-1.0320009031989472E-2</v>
      </c>
      <c r="D23">
        <f t="shared" si="0"/>
        <v>1.0650258642034427E-4</v>
      </c>
      <c r="G23" s="9" t="s">
        <v>7</v>
      </c>
      <c r="H23" s="11">
        <f>KURT(_xll.RMNA(Sheet1!$C$3:$C$370))</f>
        <v>5.2966498679022873</v>
      </c>
      <c r="J23" s="14">
        <v>0</v>
      </c>
      <c r="K23" s="10">
        <f>_xll.TEST_XKURT(Sheet1!$C$3:$C$370)</f>
        <v>9.0521783182438851E-93</v>
      </c>
      <c r="L23" s="14" t="b">
        <f>IF($K23 &gt; $M$18/2, FALSE, TRUE)</f>
        <v>1</v>
      </c>
    </row>
    <row r="24" spans="1:17" x14ac:dyDescent="0.25">
      <c r="A24" s="4">
        <f t="shared" si="1"/>
        <v>22448</v>
      </c>
      <c r="B24" s="2">
        <v>479</v>
      </c>
      <c r="C24" s="5">
        <f t="shared" si="2"/>
        <v>-6.2435166396850473E-3</v>
      </c>
      <c r="D24">
        <f t="shared" si="0"/>
        <v>3.8981500030024065E-5</v>
      </c>
      <c r="G24" s="9"/>
      <c r="H24" s="10"/>
    </row>
    <row r="25" spans="1:17" x14ac:dyDescent="0.25">
      <c r="A25" s="4">
        <f t="shared" si="1"/>
        <v>22451</v>
      </c>
      <c r="B25" s="2">
        <v>478</v>
      </c>
      <c r="C25" s="5">
        <f t="shared" si="2"/>
        <v>-2.0898649194592421E-3</v>
      </c>
      <c r="D25">
        <f t="shared" si="0"/>
        <v>4.3675353815863844E-6</v>
      </c>
      <c r="G25" s="9" t="s">
        <v>8</v>
      </c>
      <c r="H25" s="10">
        <f>MEDIAN(_xll.RMNA(Sheet1!$C$3:$C$370))</f>
        <v>0</v>
      </c>
    </row>
    <row r="26" spans="1:17" x14ac:dyDescent="0.25">
      <c r="A26" s="4">
        <f t="shared" si="1"/>
        <v>22452</v>
      </c>
      <c r="B26" s="2">
        <v>479</v>
      </c>
      <c r="C26" s="5">
        <f t="shared" si="2"/>
        <v>2.0898649194592365E-3</v>
      </c>
      <c r="D26">
        <f t="shared" si="0"/>
        <v>4.3675353815863607E-6</v>
      </c>
      <c r="G26" s="9" t="s">
        <v>9</v>
      </c>
      <c r="H26" s="10">
        <f>MIN(_xll.RMNA(Sheet1!$C$3:$C$370))</f>
        <v>-0.10008345855698253</v>
      </c>
    </row>
    <row r="27" spans="1:17" x14ac:dyDescent="0.25">
      <c r="A27" s="4">
        <f t="shared" si="1"/>
        <v>22453</v>
      </c>
      <c r="B27" s="2">
        <v>477</v>
      </c>
      <c r="C27" s="5">
        <f t="shared" si="2"/>
        <v>-4.1841065225739849E-3</v>
      </c>
      <c r="D27">
        <f t="shared" si="0"/>
        <v>1.7506747392246163E-5</v>
      </c>
      <c r="G27" s="9" t="s">
        <v>10</v>
      </c>
      <c r="H27" s="10">
        <f>MAX(_xll.RMNA(Sheet1!$C$3:$C$370))</f>
        <v>8.4557388028062966E-2</v>
      </c>
    </row>
    <row r="28" spans="1:17" x14ac:dyDescent="0.25">
      <c r="A28" s="4">
        <f t="shared" si="1"/>
        <v>22454</v>
      </c>
      <c r="B28" s="2">
        <v>479</v>
      </c>
      <c r="C28" s="5">
        <f t="shared" si="2"/>
        <v>4.1841065225740907E-3</v>
      </c>
      <c r="D28">
        <f t="shared" si="0"/>
        <v>1.7506747392247051E-5</v>
      </c>
      <c r="G28" s="9" t="s">
        <v>11</v>
      </c>
      <c r="H28" s="10">
        <f>QUARTILE(_xll.RMNA(Sheet1!$C$3:$C$370),1)</f>
        <v>-7.8049201473370799E-3</v>
      </c>
    </row>
    <row r="29" spans="1:17" x14ac:dyDescent="0.25">
      <c r="A29" s="4">
        <f t="shared" si="1"/>
        <v>22455</v>
      </c>
      <c r="B29" s="2">
        <v>475</v>
      </c>
      <c r="C29" s="5">
        <f t="shared" si="2"/>
        <v>-8.38579337627407E-3</v>
      </c>
      <c r="D29">
        <f t="shared" si="0"/>
        <v>7.0321530549562067E-5</v>
      </c>
      <c r="G29" s="9" t="s">
        <v>12</v>
      </c>
      <c r="H29" s="10">
        <f>QUARTILE(_xll.RMNA(Sheet1!$C$3:$C$370),3)</f>
        <v>7.9523386816931756E-3</v>
      </c>
    </row>
    <row r="30" spans="1:17" x14ac:dyDescent="0.25">
      <c r="A30" s="4">
        <f t="shared" si="1"/>
        <v>22458</v>
      </c>
      <c r="B30" s="2">
        <v>479</v>
      </c>
      <c r="C30" s="5">
        <f t="shared" si="2"/>
        <v>8.3857933762739641E-3</v>
      </c>
      <c r="D30">
        <f t="shared" si="0"/>
        <v>7.0321530549560292E-5</v>
      </c>
    </row>
    <row r="31" spans="1:17" ht="15.75" thickBot="1" x14ac:dyDescent="0.3">
      <c r="A31" s="4">
        <f t="shared" si="1"/>
        <v>22459</v>
      </c>
      <c r="B31" s="2">
        <v>476</v>
      </c>
      <c r="C31" s="5">
        <f t="shared" si="2"/>
        <v>-6.2827431794951804E-3</v>
      </c>
      <c r="D31">
        <f t="shared" si="0"/>
        <v>3.9472861859493208E-5</v>
      </c>
      <c r="F31" s="17" t="s">
        <v>22</v>
      </c>
      <c r="H31" s="24" t="s">
        <v>23</v>
      </c>
      <c r="I31" s="24" t="s">
        <v>25</v>
      </c>
      <c r="J31" s="24" t="s">
        <v>26</v>
      </c>
      <c r="K31" s="24" t="s">
        <v>27</v>
      </c>
      <c r="L31" s="24" t="s">
        <v>27</v>
      </c>
    </row>
    <row r="32" spans="1:17" x14ac:dyDescent="0.25">
      <c r="A32" s="4">
        <f t="shared" si="1"/>
        <v>22460</v>
      </c>
      <c r="B32" s="2">
        <v>476</v>
      </c>
      <c r="C32" s="5">
        <f t="shared" si="2"/>
        <v>0</v>
      </c>
      <c r="D32">
        <f t="shared" si="0"/>
        <v>0</v>
      </c>
      <c r="F32" s="18">
        <v>-0.05</v>
      </c>
      <c r="H32" s="19">
        <v>-0.05</v>
      </c>
      <c r="I32" s="20">
        <v>5</v>
      </c>
      <c r="J32" s="21">
        <v>1.358695652173913E-2</v>
      </c>
      <c r="K32" s="25">
        <f>(H32-$H$20)/$H$21</f>
        <v>-2.7777343385575399</v>
      </c>
      <c r="L32" s="25">
        <f>_xlfn.NORM.S.INV(J32)</f>
        <v>-2.2090104646050785</v>
      </c>
    </row>
    <row r="33" spans="1:12" x14ac:dyDescent="0.25">
      <c r="A33" s="4">
        <f t="shared" si="1"/>
        <v>22461</v>
      </c>
      <c r="B33" s="2">
        <v>478</v>
      </c>
      <c r="C33" s="5">
        <f t="shared" si="2"/>
        <v>4.1928782600359578E-3</v>
      </c>
      <c r="D33">
        <f t="shared" si="0"/>
        <v>1.7580228103482159E-5</v>
      </c>
      <c r="F33" s="18">
        <v>-4.7500000000000001E-2</v>
      </c>
      <c r="H33" s="19">
        <v>-4.7500000000000001E-2</v>
      </c>
      <c r="I33" s="20">
        <v>0</v>
      </c>
      <c r="J33" s="21">
        <v>1.358695652173913E-2</v>
      </c>
      <c r="K33" s="25">
        <f t="shared" ref="K33:K73" si="3">(H33-$H$20)/$H$21</f>
        <v>-2.6369074968597928</v>
      </c>
      <c r="L33" s="25">
        <f t="shared" ref="L33:L73" si="4">_xlfn.NORM.S.INV(J33)</f>
        <v>-2.2090104646050785</v>
      </c>
    </row>
    <row r="34" spans="1:12" x14ac:dyDescent="0.25">
      <c r="A34" s="4">
        <f t="shared" si="1"/>
        <v>22462</v>
      </c>
      <c r="B34" s="2">
        <v>479</v>
      </c>
      <c r="C34" s="5">
        <f t="shared" si="2"/>
        <v>2.0898649194592365E-3</v>
      </c>
      <c r="D34">
        <f t="shared" si="0"/>
        <v>4.3675353815863607E-6</v>
      </c>
      <c r="F34" s="18">
        <v>-4.4999999999999998E-2</v>
      </c>
      <c r="H34" s="19">
        <v>-4.4999999999999998E-2</v>
      </c>
      <c r="I34" s="20">
        <v>1</v>
      </c>
      <c r="J34" s="21">
        <v>1.6304347826086956E-2</v>
      </c>
      <c r="K34" s="25">
        <f t="shared" si="3"/>
        <v>-2.4960806551620451</v>
      </c>
      <c r="L34" s="25">
        <f t="shared" si="4"/>
        <v>-2.1368684146413361</v>
      </c>
    </row>
    <row r="35" spans="1:12" x14ac:dyDescent="0.25">
      <c r="A35" s="4">
        <f t="shared" si="1"/>
        <v>22465</v>
      </c>
      <c r="B35" s="2">
        <v>477</v>
      </c>
      <c r="C35" s="5">
        <f t="shared" si="2"/>
        <v>-4.1841065225739849E-3</v>
      </c>
      <c r="D35">
        <f t="shared" si="0"/>
        <v>1.7506747392246163E-5</v>
      </c>
      <c r="F35" s="18">
        <v>-4.2500000000000003E-2</v>
      </c>
      <c r="H35" s="19">
        <v>-4.2500000000000003E-2</v>
      </c>
      <c r="I35" s="20">
        <v>0</v>
      </c>
      <c r="J35" s="21">
        <v>1.6304347826086956E-2</v>
      </c>
      <c r="K35" s="25">
        <f t="shared" si="3"/>
        <v>-2.3552538134642984</v>
      </c>
      <c r="L35" s="25">
        <f t="shared" si="4"/>
        <v>-2.1368684146413361</v>
      </c>
    </row>
    <row r="36" spans="1:12" x14ac:dyDescent="0.25">
      <c r="A36" s="4">
        <f t="shared" si="1"/>
        <v>22466</v>
      </c>
      <c r="B36" s="2">
        <v>476</v>
      </c>
      <c r="C36" s="5">
        <f t="shared" si="2"/>
        <v>-2.0986366569212492E-3</v>
      </c>
      <c r="D36">
        <f t="shared" si="0"/>
        <v>4.4042758177735971E-6</v>
      </c>
      <c r="F36" s="18">
        <v>-0.04</v>
      </c>
      <c r="H36" s="19">
        <v>-0.04</v>
      </c>
      <c r="I36" s="20">
        <v>2</v>
      </c>
      <c r="J36" s="21">
        <v>2.1739130434782608E-2</v>
      </c>
      <c r="K36" s="25">
        <f t="shared" si="3"/>
        <v>-2.2144269717665512</v>
      </c>
      <c r="L36" s="25">
        <f t="shared" si="4"/>
        <v>-2.0190862005831423</v>
      </c>
    </row>
    <row r="37" spans="1:12" x14ac:dyDescent="0.25">
      <c r="A37" s="4">
        <f t="shared" si="1"/>
        <v>22467</v>
      </c>
      <c r="B37" s="2">
        <v>475</v>
      </c>
      <c r="C37" s="5">
        <f t="shared" si="2"/>
        <v>-2.1030501967787877E-3</v>
      </c>
      <c r="D37">
        <f t="shared" si="0"/>
        <v>4.4228201301712974E-6</v>
      </c>
      <c r="F37" s="18">
        <v>-3.7499999999999999E-2</v>
      </c>
      <c r="H37" s="19">
        <v>-3.7499999999999999E-2</v>
      </c>
      <c r="I37" s="20">
        <v>3</v>
      </c>
      <c r="J37" s="21">
        <v>2.9891304347826088E-2</v>
      </c>
      <c r="K37" s="25">
        <f t="shared" si="3"/>
        <v>-2.0736001300688041</v>
      </c>
      <c r="L37" s="25">
        <f t="shared" si="4"/>
        <v>-1.8823934934260071</v>
      </c>
    </row>
    <row r="38" spans="1:12" x14ac:dyDescent="0.25">
      <c r="A38" s="4">
        <f t="shared" si="1"/>
        <v>22468</v>
      </c>
      <c r="B38" s="2">
        <v>475</v>
      </c>
      <c r="C38" s="5">
        <f t="shared" si="2"/>
        <v>0</v>
      </c>
      <c r="D38">
        <f t="shared" si="0"/>
        <v>0</v>
      </c>
      <c r="F38" s="18">
        <v>-3.5000000000000003E-2</v>
      </c>
      <c r="H38" s="19">
        <v>-3.5000000000000003E-2</v>
      </c>
      <c r="I38" s="20">
        <v>5</v>
      </c>
      <c r="J38" s="21">
        <v>4.3478260869565216E-2</v>
      </c>
      <c r="K38" s="25">
        <f t="shared" si="3"/>
        <v>-1.9327732883710571</v>
      </c>
      <c r="L38" s="25">
        <f t="shared" si="4"/>
        <v>-1.7116753065097285</v>
      </c>
    </row>
    <row r="39" spans="1:12" x14ac:dyDescent="0.25">
      <c r="A39" s="4">
        <f t="shared" si="1"/>
        <v>22469</v>
      </c>
      <c r="B39" s="2">
        <v>473</v>
      </c>
      <c r="C39" s="5">
        <f t="shared" si="2"/>
        <v>-4.2194155427082106E-3</v>
      </c>
      <c r="D39">
        <f t="shared" si="0"/>
        <v>1.7803467522047625E-5</v>
      </c>
      <c r="F39" s="18">
        <v>-3.2500000000000001E-2</v>
      </c>
      <c r="H39" s="19">
        <v>-3.2500000000000001E-2</v>
      </c>
      <c r="I39" s="20">
        <v>2</v>
      </c>
      <c r="J39" s="21">
        <v>4.8913043478260872E-2</v>
      </c>
      <c r="K39" s="25">
        <f t="shared" si="3"/>
        <v>-1.7919464466733097</v>
      </c>
      <c r="L39" s="25">
        <f t="shared" si="4"/>
        <v>-1.6554853438349768</v>
      </c>
    </row>
    <row r="40" spans="1:12" x14ac:dyDescent="0.25">
      <c r="A40" s="4">
        <f t="shared" si="1"/>
        <v>22472</v>
      </c>
      <c r="B40" s="2">
        <v>474</v>
      </c>
      <c r="C40" s="5">
        <f t="shared" si="2"/>
        <v>2.1119332031435513E-3</v>
      </c>
      <c r="D40">
        <f t="shared" si="0"/>
        <v>4.4602618545401811E-6</v>
      </c>
      <c r="F40" s="18">
        <v>-0.03</v>
      </c>
      <c r="H40" s="19">
        <v>-0.03</v>
      </c>
      <c r="I40" s="20">
        <v>1</v>
      </c>
      <c r="J40" s="21">
        <v>5.1630434782608696E-2</v>
      </c>
      <c r="K40" s="25">
        <f t="shared" si="3"/>
        <v>-1.6511196049755625</v>
      </c>
      <c r="L40" s="25">
        <f t="shared" si="4"/>
        <v>-1.6292463922876121</v>
      </c>
    </row>
    <row r="41" spans="1:12" x14ac:dyDescent="0.25">
      <c r="A41" s="4">
        <f t="shared" si="1"/>
        <v>22473</v>
      </c>
      <c r="B41" s="2">
        <v>474</v>
      </c>
      <c r="C41" s="5">
        <f t="shared" si="2"/>
        <v>0</v>
      </c>
      <c r="D41">
        <f t="shared" si="0"/>
        <v>0</v>
      </c>
      <c r="F41" s="18">
        <v>-2.75E-2</v>
      </c>
      <c r="H41" s="19">
        <v>-2.75E-2</v>
      </c>
      <c r="I41" s="20">
        <v>5</v>
      </c>
      <c r="J41" s="21">
        <v>6.5217391304347824E-2</v>
      </c>
      <c r="K41" s="25">
        <f t="shared" si="3"/>
        <v>-1.5102927632778154</v>
      </c>
      <c r="L41" s="25">
        <f t="shared" si="4"/>
        <v>-1.5123895860676801</v>
      </c>
    </row>
    <row r="42" spans="1:12" x14ac:dyDescent="0.25">
      <c r="A42" s="4">
        <f t="shared" si="1"/>
        <v>22474</v>
      </c>
      <c r="B42" s="2">
        <v>474</v>
      </c>
      <c r="C42" s="5">
        <f t="shared" si="2"/>
        <v>0</v>
      </c>
      <c r="D42">
        <f t="shared" si="0"/>
        <v>0</v>
      </c>
      <c r="F42" s="18">
        <v>-2.5000000000000001E-2</v>
      </c>
      <c r="H42" s="19">
        <v>-2.5000000000000001E-2</v>
      </c>
      <c r="I42" s="20">
        <v>1</v>
      </c>
      <c r="J42" s="21">
        <v>6.7934782608695649E-2</v>
      </c>
      <c r="K42" s="25">
        <f t="shared" si="3"/>
        <v>-1.3694659215800684</v>
      </c>
      <c r="L42" s="25">
        <f t="shared" si="4"/>
        <v>-1.4913502394346538</v>
      </c>
    </row>
    <row r="43" spans="1:12" x14ac:dyDescent="0.25">
      <c r="A43" s="4">
        <f t="shared" si="1"/>
        <v>22475</v>
      </c>
      <c r="B43" s="2">
        <v>465</v>
      </c>
      <c r="C43" s="5">
        <f t="shared" si="2"/>
        <v>-1.9169916107720172E-2</v>
      </c>
      <c r="D43">
        <f t="shared" si="0"/>
        <v>3.6748568357702931E-4</v>
      </c>
      <c r="F43" s="18">
        <v>-2.2499999999999999E-2</v>
      </c>
      <c r="H43" s="19">
        <v>-2.2499999999999999E-2</v>
      </c>
      <c r="I43" s="20">
        <v>6</v>
      </c>
      <c r="J43" s="21">
        <v>8.4239130434782608E-2</v>
      </c>
      <c r="K43" s="25">
        <f t="shared" si="3"/>
        <v>-1.228639079882321</v>
      </c>
      <c r="L43" s="25">
        <f t="shared" si="4"/>
        <v>-1.3771099371423263</v>
      </c>
    </row>
    <row r="44" spans="1:12" x14ac:dyDescent="0.25">
      <c r="A44" s="4">
        <f t="shared" si="1"/>
        <v>22476</v>
      </c>
      <c r="B44" s="2">
        <v>466</v>
      </c>
      <c r="C44" s="5">
        <f t="shared" si="2"/>
        <v>2.148228538289605E-3</v>
      </c>
      <c r="D44">
        <f t="shared" si="0"/>
        <v>4.6148858527218927E-6</v>
      </c>
      <c r="F44" s="18">
        <v>-0.02</v>
      </c>
      <c r="H44" s="19">
        <v>-0.02</v>
      </c>
      <c r="I44" s="20">
        <v>1</v>
      </c>
      <c r="J44" s="21">
        <v>8.6956521739130432E-2</v>
      </c>
      <c r="K44" s="25">
        <f t="shared" si="3"/>
        <v>-1.0878122381845741</v>
      </c>
      <c r="L44" s="25">
        <f t="shared" si="4"/>
        <v>-1.3597373839386053</v>
      </c>
    </row>
    <row r="45" spans="1:12" x14ac:dyDescent="0.25">
      <c r="A45" s="4">
        <f t="shared" si="1"/>
        <v>22479</v>
      </c>
      <c r="B45" s="2">
        <v>467</v>
      </c>
      <c r="C45" s="5">
        <f t="shared" si="2"/>
        <v>2.1436235432513691E-3</v>
      </c>
      <c r="D45">
        <f t="shared" si="0"/>
        <v>4.5951218951815545E-6</v>
      </c>
      <c r="F45" s="18">
        <v>-1.7500000000000002E-2</v>
      </c>
      <c r="H45" s="19">
        <v>-1.7500000000000002E-2</v>
      </c>
      <c r="I45" s="20">
        <v>10</v>
      </c>
      <c r="J45" s="21">
        <v>0.11413043478260869</v>
      </c>
      <c r="K45" s="25">
        <f t="shared" si="3"/>
        <v>-0.94698539648682689</v>
      </c>
      <c r="L45" s="25">
        <f t="shared" si="4"/>
        <v>-1.2048508913664753</v>
      </c>
    </row>
    <row r="46" spans="1:12" x14ac:dyDescent="0.25">
      <c r="A46" s="4">
        <f t="shared" si="1"/>
        <v>22480</v>
      </c>
      <c r="B46" s="2">
        <v>471</v>
      </c>
      <c r="C46" s="5">
        <f t="shared" si="2"/>
        <v>8.5288363475205017E-3</v>
      </c>
      <c r="D46">
        <f t="shared" si="0"/>
        <v>7.2741049442786847E-5</v>
      </c>
      <c r="F46" s="18">
        <v>-1.4999999999999999E-2</v>
      </c>
      <c r="H46" s="19">
        <v>-1.4999999999999999E-2</v>
      </c>
      <c r="I46" s="20">
        <v>9</v>
      </c>
      <c r="J46" s="21">
        <v>0.13858695652173914</v>
      </c>
      <c r="K46" s="25">
        <f t="shared" si="3"/>
        <v>-0.8061585547890795</v>
      </c>
      <c r="L46" s="25">
        <f t="shared" si="4"/>
        <v>-1.0866898232490878</v>
      </c>
    </row>
    <row r="47" spans="1:12" x14ac:dyDescent="0.25">
      <c r="A47" s="4">
        <f t="shared" si="1"/>
        <v>22481</v>
      </c>
      <c r="B47" s="2">
        <v>471</v>
      </c>
      <c r="C47" s="5">
        <f t="shared" si="2"/>
        <v>0</v>
      </c>
      <c r="D47">
        <f t="shared" si="0"/>
        <v>0</v>
      </c>
      <c r="F47" s="18">
        <v>-1.2500000000000001E-2</v>
      </c>
      <c r="H47" s="19">
        <v>-1.2500000000000001E-2</v>
      </c>
      <c r="I47" s="20">
        <v>11</v>
      </c>
      <c r="J47" s="21">
        <v>0.16847826086956522</v>
      </c>
      <c r="K47" s="25">
        <f t="shared" si="3"/>
        <v>-0.66533171309133243</v>
      </c>
      <c r="L47" s="25">
        <f t="shared" si="4"/>
        <v>-0.96019611505179314</v>
      </c>
    </row>
    <row r="48" spans="1:12" x14ac:dyDescent="0.25">
      <c r="A48" s="4">
        <f t="shared" si="1"/>
        <v>22482</v>
      </c>
      <c r="B48" s="2">
        <v>467</v>
      </c>
      <c r="C48" s="5">
        <f t="shared" si="2"/>
        <v>-8.5288363475204357E-3</v>
      </c>
      <c r="D48">
        <f t="shared" si="0"/>
        <v>7.2741049442785722E-5</v>
      </c>
      <c r="F48" s="18">
        <v>-0.01</v>
      </c>
      <c r="H48" s="19">
        <v>-0.01</v>
      </c>
      <c r="I48" s="20">
        <v>15</v>
      </c>
      <c r="J48" s="21">
        <v>0.20923913043478262</v>
      </c>
      <c r="K48" s="25">
        <f t="shared" si="3"/>
        <v>-0.52450487139358526</v>
      </c>
      <c r="L48" s="25">
        <f t="shared" si="4"/>
        <v>-0.80906412752603019</v>
      </c>
    </row>
    <row r="49" spans="1:12" x14ac:dyDescent="0.25">
      <c r="A49" s="4">
        <f t="shared" si="1"/>
        <v>22483</v>
      </c>
      <c r="B49" s="2">
        <v>473</v>
      </c>
      <c r="C49" s="5">
        <f t="shared" si="2"/>
        <v>1.2766130823035751E-2</v>
      </c>
      <c r="D49">
        <f t="shared" si="0"/>
        <v>1.6297409619086346E-4</v>
      </c>
      <c r="F49" s="18">
        <v>-7.4999999999999997E-3</v>
      </c>
      <c r="H49" s="19">
        <v>-7.4999999999999997E-3</v>
      </c>
      <c r="I49" s="20">
        <v>19</v>
      </c>
      <c r="J49" s="21">
        <v>0.2608695652173913</v>
      </c>
      <c r="K49" s="25">
        <f t="shared" si="3"/>
        <v>-0.38367802969583814</v>
      </c>
      <c r="L49" s="25">
        <f t="shared" si="4"/>
        <v>-0.64066688991910525</v>
      </c>
    </row>
    <row r="50" spans="1:12" x14ac:dyDescent="0.25">
      <c r="A50" s="4">
        <f t="shared" si="1"/>
        <v>22486</v>
      </c>
      <c r="B50" s="2">
        <v>481</v>
      </c>
      <c r="C50" s="5">
        <f t="shared" si="2"/>
        <v>1.6771881613828182E-2</v>
      </c>
      <c r="D50">
        <f t="shared" si="0"/>
        <v>2.8129601286826781E-4</v>
      </c>
      <c r="F50" s="18">
        <v>-5.0000000000000001E-3</v>
      </c>
      <c r="H50" s="19">
        <v>-5.0000000000000001E-3</v>
      </c>
      <c r="I50" s="20">
        <v>30</v>
      </c>
      <c r="J50" s="21">
        <v>0.34239130434782611</v>
      </c>
      <c r="K50" s="25">
        <f t="shared" si="3"/>
        <v>-0.24285118799809102</v>
      </c>
      <c r="L50" s="25">
        <f t="shared" si="4"/>
        <v>-0.40594554989444231</v>
      </c>
    </row>
    <row r="51" spans="1:12" x14ac:dyDescent="0.25">
      <c r="A51" s="4">
        <f t="shared" si="1"/>
        <v>22487</v>
      </c>
      <c r="B51" s="2">
        <v>488</v>
      </c>
      <c r="C51" s="5">
        <f t="shared" si="2"/>
        <v>1.4448135747386051E-2</v>
      </c>
      <c r="D51">
        <f t="shared" si="0"/>
        <v>2.087486265748947E-4</v>
      </c>
      <c r="F51" s="18">
        <v>-2.5000000000000001E-3</v>
      </c>
      <c r="H51" s="19">
        <v>-2.5000000000000001E-3</v>
      </c>
      <c r="I51" s="20">
        <v>23</v>
      </c>
      <c r="J51" s="21">
        <v>0.40489130434782611</v>
      </c>
      <c r="K51" s="25">
        <f t="shared" si="3"/>
        <v>-0.10202434630034388</v>
      </c>
      <c r="L51" s="25">
        <f t="shared" si="4"/>
        <v>-0.240706489819034</v>
      </c>
    </row>
    <row r="52" spans="1:12" x14ac:dyDescent="0.25">
      <c r="A52" s="4">
        <f t="shared" si="1"/>
        <v>22488</v>
      </c>
      <c r="B52" s="2">
        <v>490</v>
      </c>
      <c r="C52" s="5">
        <f t="shared" si="2"/>
        <v>4.0899852515250664E-3</v>
      </c>
      <c r="D52">
        <f t="shared" si="0"/>
        <v>1.672797935769256E-5</v>
      </c>
      <c r="F52" s="18">
        <v>0</v>
      </c>
      <c r="H52" s="19">
        <v>0</v>
      </c>
      <c r="I52" s="20">
        <v>53</v>
      </c>
      <c r="J52" s="21">
        <v>0.54891304347826086</v>
      </c>
      <c r="K52" s="25">
        <f t="shared" si="3"/>
        <v>3.8802495397403262E-2</v>
      </c>
      <c r="L52" s="25">
        <f t="shared" si="4"/>
        <v>0.12291562430268034</v>
      </c>
    </row>
    <row r="53" spans="1:12" x14ac:dyDescent="0.25">
      <c r="A53" s="4">
        <f t="shared" si="1"/>
        <v>22489</v>
      </c>
      <c r="B53" s="2">
        <v>489</v>
      </c>
      <c r="C53" s="5">
        <f t="shared" si="2"/>
        <v>-2.0429016298002933E-3</v>
      </c>
      <c r="D53">
        <f t="shared" si="0"/>
        <v>4.1734470690406941E-6</v>
      </c>
      <c r="F53" s="18">
        <v>2.5000000000000001E-3</v>
      </c>
      <c r="H53" s="19">
        <v>2.5000000000000001E-3</v>
      </c>
      <c r="I53" s="20">
        <v>21</v>
      </c>
      <c r="J53" s="21">
        <v>0.60597826086956519</v>
      </c>
      <c r="K53" s="25">
        <f t="shared" si="3"/>
        <v>0.17962933709515039</v>
      </c>
      <c r="L53" s="25">
        <f t="shared" si="4"/>
        <v>0.26885212670768388</v>
      </c>
    </row>
    <row r="54" spans="1:12" x14ac:dyDescent="0.25">
      <c r="A54" s="4">
        <f t="shared" si="1"/>
        <v>22490</v>
      </c>
      <c r="B54" s="2">
        <v>489</v>
      </c>
      <c r="C54" s="5">
        <f t="shared" si="2"/>
        <v>0</v>
      </c>
      <c r="D54">
        <f t="shared" si="0"/>
        <v>0</v>
      </c>
      <c r="F54" s="18">
        <v>5.0000000000000001E-3</v>
      </c>
      <c r="H54" s="19">
        <v>5.0000000000000001E-3</v>
      </c>
      <c r="I54" s="20">
        <v>24</v>
      </c>
      <c r="J54" s="21">
        <v>0.67119565217391308</v>
      </c>
      <c r="K54" s="25">
        <f t="shared" si="3"/>
        <v>0.32045617879289756</v>
      </c>
      <c r="L54" s="25">
        <f t="shared" si="4"/>
        <v>0.44321712179813877</v>
      </c>
    </row>
    <row r="55" spans="1:12" x14ac:dyDescent="0.25">
      <c r="A55" s="4">
        <f t="shared" si="1"/>
        <v>22493</v>
      </c>
      <c r="B55" s="2">
        <v>485</v>
      </c>
      <c r="C55" s="5">
        <f t="shared" si="2"/>
        <v>-8.2135985373888564E-3</v>
      </c>
      <c r="D55">
        <f t="shared" si="0"/>
        <v>6.746320093339636E-5</v>
      </c>
      <c r="F55" s="18">
        <v>7.5000000000001003E-3</v>
      </c>
      <c r="H55" s="19">
        <v>7.5000000000001003E-3</v>
      </c>
      <c r="I55" s="20">
        <v>24</v>
      </c>
      <c r="J55" s="21">
        <v>0.73641304347826086</v>
      </c>
      <c r="K55" s="25">
        <f t="shared" si="3"/>
        <v>0.46128302049065034</v>
      </c>
      <c r="L55" s="25">
        <f t="shared" si="4"/>
        <v>0.63232594555278054</v>
      </c>
    </row>
    <row r="56" spans="1:12" x14ac:dyDescent="0.25">
      <c r="A56" s="4">
        <f t="shared" si="1"/>
        <v>22494</v>
      </c>
      <c r="B56" s="2">
        <v>491</v>
      </c>
      <c r="C56" s="5">
        <f t="shared" si="2"/>
        <v>1.2295236857037338E-2</v>
      </c>
      <c r="D56">
        <f t="shared" si="0"/>
        <v>1.511728493706494E-4</v>
      </c>
      <c r="F56" s="18">
        <v>1.0000000000000101E-2</v>
      </c>
      <c r="H56" s="19">
        <v>1.0000000000000101E-2</v>
      </c>
      <c r="I56" s="20">
        <v>18</v>
      </c>
      <c r="J56" s="21">
        <v>0.78532608695652173</v>
      </c>
      <c r="K56" s="25">
        <f t="shared" si="3"/>
        <v>0.60210986218839757</v>
      </c>
      <c r="L56" s="25">
        <f t="shared" si="4"/>
        <v>0.79030815379692898</v>
      </c>
    </row>
    <row r="57" spans="1:12" x14ac:dyDescent="0.25">
      <c r="A57" s="4">
        <f t="shared" si="1"/>
        <v>22495</v>
      </c>
      <c r="B57" s="2">
        <v>492</v>
      </c>
      <c r="C57" s="5">
        <f t="shared" si="2"/>
        <v>2.0345886977874567E-3</v>
      </c>
      <c r="D57">
        <f t="shared" si="0"/>
        <v>4.1395511691644586E-6</v>
      </c>
      <c r="F57" s="18">
        <v>1.25000000000001E-2</v>
      </c>
      <c r="H57" s="19">
        <v>1.25000000000001E-2</v>
      </c>
      <c r="I57" s="20">
        <v>17</v>
      </c>
      <c r="J57" s="21">
        <v>0.83152173913043481</v>
      </c>
      <c r="K57" s="25">
        <f t="shared" si="3"/>
        <v>0.74293670388614463</v>
      </c>
      <c r="L57" s="25">
        <f t="shared" si="4"/>
        <v>0.96019611505179314</v>
      </c>
    </row>
    <row r="58" spans="1:12" x14ac:dyDescent="0.25">
      <c r="A58" s="4">
        <f t="shared" si="1"/>
        <v>22496</v>
      </c>
      <c r="B58" s="2">
        <v>494</v>
      </c>
      <c r="C58" s="5">
        <f t="shared" si="2"/>
        <v>4.056800695614469E-3</v>
      </c>
      <c r="D58">
        <f t="shared" si="0"/>
        <v>1.6457631883938039E-5</v>
      </c>
      <c r="F58" s="18">
        <v>1.50000000000001E-2</v>
      </c>
      <c r="H58" s="19">
        <v>1.50000000000001E-2</v>
      </c>
      <c r="I58" s="20">
        <v>13</v>
      </c>
      <c r="J58" s="21">
        <v>0.86684782608695654</v>
      </c>
      <c r="K58" s="25">
        <f t="shared" si="3"/>
        <v>0.8837635455838917</v>
      </c>
      <c r="L58" s="25">
        <f t="shared" si="4"/>
        <v>1.1116135412007073</v>
      </c>
    </row>
    <row r="59" spans="1:12" x14ac:dyDescent="0.25">
      <c r="A59" s="4">
        <f t="shared" si="1"/>
        <v>22497</v>
      </c>
      <c r="B59" s="2">
        <v>499</v>
      </c>
      <c r="C59" s="5">
        <f t="shared" si="2"/>
        <v>1.007057856359609E-2</v>
      </c>
      <c r="D59">
        <f t="shared" si="0"/>
        <v>1.0141655260556109E-4</v>
      </c>
      <c r="F59" s="18">
        <v>1.7500000000000099E-2</v>
      </c>
      <c r="H59" s="19">
        <v>1.7500000000000099E-2</v>
      </c>
      <c r="I59" s="20">
        <v>9</v>
      </c>
      <c r="J59" s="21">
        <v>0.89130434782608692</v>
      </c>
      <c r="K59" s="25">
        <f t="shared" si="3"/>
        <v>1.0245903872816386</v>
      </c>
      <c r="L59" s="25">
        <f t="shared" si="4"/>
        <v>1.233494561968691</v>
      </c>
    </row>
    <row r="60" spans="1:12" x14ac:dyDescent="0.25">
      <c r="A60" s="4">
        <f t="shared" si="1"/>
        <v>22500</v>
      </c>
      <c r="B60" s="2">
        <v>498</v>
      </c>
      <c r="C60" s="5">
        <f t="shared" si="2"/>
        <v>-2.006018726865743E-3</v>
      </c>
      <c r="D60">
        <f t="shared" si="0"/>
        <v>4.0241111325360561E-6</v>
      </c>
      <c r="F60" s="18">
        <v>2.0000000000000101E-2</v>
      </c>
      <c r="H60" s="19">
        <v>2.0000000000000101E-2</v>
      </c>
      <c r="I60" s="20">
        <v>11</v>
      </c>
      <c r="J60" s="21">
        <v>0.92119565217391308</v>
      </c>
      <c r="K60" s="25">
        <f t="shared" si="3"/>
        <v>1.165417228979386</v>
      </c>
      <c r="L60" s="25">
        <f t="shared" si="4"/>
        <v>1.4131599628457754</v>
      </c>
    </row>
    <row r="61" spans="1:12" x14ac:dyDescent="0.25">
      <c r="A61" s="4">
        <f t="shared" si="1"/>
        <v>22501</v>
      </c>
      <c r="B61" s="2">
        <v>500</v>
      </c>
      <c r="C61" s="5">
        <f t="shared" si="2"/>
        <v>4.0080213975388678E-3</v>
      </c>
      <c r="D61">
        <f t="shared" si="0"/>
        <v>1.6064235523129419E-5</v>
      </c>
      <c r="F61" s="18">
        <v>2.25000000000001E-2</v>
      </c>
      <c r="H61" s="19">
        <v>2.25000000000001E-2</v>
      </c>
      <c r="I61" s="20">
        <v>4</v>
      </c>
      <c r="J61" s="21">
        <v>0.93206521739130432</v>
      </c>
      <c r="K61" s="25">
        <f t="shared" si="3"/>
        <v>1.306244070677133</v>
      </c>
      <c r="L61" s="25">
        <f t="shared" si="4"/>
        <v>1.4913502394346543</v>
      </c>
    </row>
    <row r="62" spans="1:12" x14ac:dyDescent="0.25">
      <c r="A62" s="4">
        <f t="shared" si="1"/>
        <v>22502</v>
      </c>
      <c r="B62" s="2">
        <v>497</v>
      </c>
      <c r="C62" s="5">
        <f t="shared" si="2"/>
        <v>-6.0180723255630212E-3</v>
      </c>
      <c r="D62">
        <f t="shared" si="0"/>
        <v>3.6217194515707512E-5</v>
      </c>
      <c r="F62" s="18">
        <v>2.5000000000000099E-2</v>
      </c>
      <c r="H62" s="19">
        <v>2.5000000000000099E-2</v>
      </c>
      <c r="I62" s="20">
        <v>5</v>
      </c>
      <c r="J62" s="21">
        <v>0.94565217391304346</v>
      </c>
      <c r="K62" s="25">
        <f t="shared" si="3"/>
        <v>1.4470709123748802</v>
      </c>
      <c r="L62" s="25">
        <f t="shared" si="4"/>
        <v>1.6040834827675023</v>
      </c>
    </row>
    <row r="63" spans="1:12" x14ac:dyDescent="0.25">
      <c r="A63" s="4">
        <f t="shared" si="1"/>
        <v>22503</v>
      </c>
      <c r="B63" s="2">
        <v>494</v>
      </c>
      <c r="C63" s="5">
        <f t="shared" si="2"/>
        <v>-6.0545089087062605E-3</v>
      </c>
      <c r="D63">
        <f t="shared" si="0"/>
        <v>3.6657078125603471E-5</v>
      </c>
      <c r="F63" s="18">
        <v>2.7500000000000101E-2</v>
      </c>
      <c r="H63" s="19">
        <v>2.7500000000000101E-2</v>
      </c>
      <c r="I63" s="20">
        <v>3</v>
      </c>
      <c r="J63" s="21">
        <v>0.95380434782608692</v>
      </c>
      <c r="K63" s="25">
        <f t="shared" si="3"/>
        <v>1.5878977540726273</v>
      </c>
      <c r="L63" s="25">
        <f t="shared" si="4"/>
        <v>1.6829162551983801</v>
      </c>
    </row>
    <row r="64" spans="1:12" x14ac:dyDescent="0.25">
      <c r="A64" s="4">
        <f t="shared" si="1"/>
        <v>22504</v>
      </c>
      <c r="B64" s="2">
        <v>495</v>
      </c>
      <c r="C64" s="5">
        <f t="shared" si="2"/>
        <v>2.0222453807678706E-3</v>
      </c>
      <c r="D64">
        <f t="shared" si="0"/>
        <v>4.0894763800369898E-6</v>
      </c>
      <c r="F64" s="18">
        <v>3.00000000000001E-2</v>
      </c>
      <c r="H64" s="19">
        <v>3.00000000000001E-2</v>
      </c>
      <c r="I64" s="20">
        <v>5</v>
      </c>
      <c r="J64" s="21">
        <v>0.96739130434782605</v>
      </c>
      <c r="K64" s="25">
        <f t="shared" si="3"/>
        <v>1.7287245957703745</v>
      </c>
      <c r="L64" s="25">
        <f t="shared" si="4"/>
        <v>1.8437650289963352</v>
      </c>
    </row>
    <row r="65" spans="1:17" x14ac:dyDescent="0.25">
      <c r="A65" s="4">
        <f t="shared" si="1"/>
        <v>22507</v>
      </c>
      <c r="B65" s="2">
        <v>500</v>
      </c>
      <c r="C65" s="5">
        <f t="shared" si="2"/>
        <v>1.0050335853501506E-2</v>
      </c>
      <c r="D65">
        <f t="shared" si="0"/>
        <v>1.0100925076817785E-4</v>
      </c>
      <c r="F65" s="18">
        <v>3.2500000000000098E-2</v>
      </c>
      <c r="H65" s="19">
        <v>3.2500000000000098E-2</v>
      </c>
      <c r="I65" s="20">
        <v>3</v>
      </c>
      <c r="J65" s="21">
        <v>0.97554347826086951</v>
      </c>
      <c r="K65" s="25">
        <f t="shared" si="3"/>
        <v>1.8695514374681215</v>
      </c>
      <c r="L65" s="25">
        <f t="shared" si="4"/>
        <v>1.9693488646920503</v>
      </c>
    </row>
    <row r="66" spans="1:17" x14ac:dyDescent="0.25">
      <c r="A66" s="4">
        <f t="shared" si="1"/>
        <v>22508</v>
      </c>
      <c r="B66" s="2">
        <v>504</v>
      </c>
      <c r="C66" s="5">
        <f t="shared" si="2"/>
        <v>7.9681696491768813E-3</v>
      </c>
      <c r="D66">
        <f t="shared" si="0"/>
        <v>6.349172755806362E-5</v>
      </c>
      <c r="F66" s="18">
        <v>3.50000000000001E-2</v>
      </c>
      <c r="H66" s="19">
        <v>3.50000000000001E-2</v>
      </c>
      <c r="I66" s="20">
        <v>2</v>
      </c>
      <c r="J66" s="21">
        <v>0.98097826086956519</v>
      </c>
      <c r="K66" s="25">
        <f t="shared" si="3"/>
        <v>2.0103782791658689</v>
      </c>
      <c r="L66" s="25">
        <f t="shared" si="4"/>
        <v>2.0743859808203604</v>
      </c>
    </row>
    <row r="67" spans="1:17" x14ac:dyDescent="0.25">
      <c r="A67" s="4">
        <f t="shared" si="1"/>
        <v>22509</v>
      </c>
      <c r="B67" s="2">
        <v>513</v>
      </c>
      <c r="C67" s="5">
        <f t="shared" si="2"/>
        <v>1.7699577099400857E-2</v>
      </c>
      <c r="D67">
        <f t="shared" ref="D67:D130" si="5">C67^2</f>
        <v>3.1327502949763525E-4</v>
      </c>
      <c r="F67" s="18">
        <v>3.7500000000000103E-2</v>
      </c>
      <c r="H67" s="19">
        <v>3.7500000000000103E-2</v>
      </c>
      <c r="I67" s="20">
        <v>1</v>
      </c>
      <c r="J67" s="21">
        <v>0.98369565217391308</v>
      </c>
      <c r="K67" s="25">
        <f t="shared" si="3"/>
        <v>2.151205120863616</v>
      </c>
      <c r="L67" s="25">
        <f t="shared" si="4"/>
        <v>2.1368684146413366</v>
      </c>
    </row>
    <row r="68" spans="1:17" x14ac:dyDescent="0.25">
      <c r="A68" s="4">
        <f t="shared" ref="A68:A131" si="6">WORKDAY(A67,1)</f>
        <v>22510</v>
      </c>
      <c r="B68" s="2">
        <v>511</v>
      </c>
      <c r="C68" s="5">
        <f t="shared" ref="C68:C131" si="7">LN(B68/B67)</f>
        <v>-3.9062549670650995E-3</v>
      </c>
      <c r="D68">
        <f t="shared" si="5"/>
        <v>1.5258827867720762E-5</v>
      </c>
      <c r="F68" s="18">
        <v>4.0000000000000098E-2</v>
      </c>
      <c r="H68" s="19">
        <v>4.0000000000000098E-2</v>
      </c>
      <c r="I68" s="20">
        <v>2</v>
      </c>
      <c r="J68" s="21">
        <v>0.98913043478260865</v>
      </c>
      <c r="K68" s="25">
        <f t="shared" si="3"/>
        <v>2.2920319625613628</v>
      </c>
      <c r="L68" s="25">
        <f t="shared" si="4"/>
        <v>2.2948952092430948</v>
      </c>
    </row>
    <row r="69" spans="1:17" x14ac:dyDescent="0.25">
      <c r="A69" s="4">
        <f t="shared" si="6"/>
        <v>22511</v>
      </c>
      <c r="B69" s="2">
        <v>514</v>
      </c>
      <c r="C69" s="5">
        <f t="shared" si="7"/>
        <v>5.8536752514607281E-3</v>
      </c>
      <c r="D69">
        <f t="shared" si="5"/>
        <v>3.426551394956382E-5</v>
      </c>
      <c r="F69" s="18">
        <v>4.25000000000001E-2</v>
      </c>
      <c r="H69" s="19">
        <v>4.25000000000001E-2</v>
      </c>
      <c r="I69" s="20">
        <v>1</v>
      </c>
      <c r="J69" s="21">
        <v>0.99184782608695654</v>
      </c>
      <c r="K69" s="25">
        <f t="shared" si="3"/>
        <v>2.4328588042591104</v>
      </c>
      <c r="L69" s="25">
        <f t="shared" si="4"/>
        <v>2.4020305254184109</v>
      </c>
    </row>
    <row r="70" spans="1:17" x14ac:dyDescent="0.25">
      <c r="A70" s="4">
        <f t="shared" si="6"/>
        <v>22514</v>
      </c>
      <c r="B70" s="2">
        <v>510</v>
      </c>
      <c r="C70" s="5">
        <f t="shared" si="7"/>
        <v>-7.8125397367936247E-3</v>
      </c>
      <c r="D70">
        <f t="shared" si="5"/>
        <v>6.1035777138979404E-5</v>
      </c>
      <c r="F70" s="18">
        <v>4.5000000000000102E-2</v>
      </c>
      <c r="H70" s="19">
        <v>4.5000000000000102E-2</v>
      </c>
      <c r="I70" s="20">
        <v>1</v>
      </c>
      <c r="J70" s="21">
        <v>0.99456521739130432</v>
      </c>
      <c r="K70" s="25">
        <f t="shared" si="3"/>
        <v>2.5736856459568576</v>
      </c>
      <c r="L70" s="25">
        <f t="shared" si="4"/>
        <v>2.5468644273080758</v>
      </c>
    </row>
    <row r="71" spans="1:17" x14ac:dyDescent="0.25">
      <c r="A71" s="4">
        <f t="shared" si="6"/>
        <v>22515</v>
      </c>
      <c r="B71" s="2">
        <v>509</v>
      </c>
      <c r="C71" s="5">
        <f t="shared" si="7"/>
        <v>-1.9627091678487058E-3</v>
      </c>
      <c r="D71">
        <f t="shared" si="5"/>
        <v>3.8522272775573594E-6</v>
      </c>
      <c r="F71" s="18">
        <v>4.7500000000000098E-2</v>
      </c>
      <c r="H71" s="19">
        <v>4.7500000000000098E-2</v>
      </c>
      <c r="I71" s="20">
        <v>0</v>
      </c>
      <c r="J71" s="21">
        <v>0.99456521739130432</v>
      </c>
      <c r="K71" s="25">
        <f t="shared" si="3"/>
        <v>2.7145124876546043</v>
      </c>
      <c r="L71" s="25">
        <f t="shared" si="4"/>
        <v>2.5468644273080758</v>
      </c>
    </row>
    <row r="72" spans="1:17" x14ac:dyDescent="0.25">
      <c r="A72" s="4">
        <f t="shared" si="6"/>
        <v>22516</v>
      </c>
      <c r="B72" s="2">
        <v>515</v>
      </c>
      <c r="C72" s="5">
        <f t="shared" si="7"/>
        <v>1.1718884113213479E-2</v>
      </c>
      <c r="D72">
        <f t="shared" si="5"/>
        <v>1.3733224485892726E-4</v>
      </c>
      <c r="F72" s="18">
        <v>0.05</v>
      </c>
      <c r="H72" s="19">
        <v>0.05</v>
      </c>
      <c r="I72" s="20">
        <v>0</v>
      </c>
      <c r="J72" s="21">
        <v>0.99456521739130432</v>
      </c>
      <c r="K72" s="25">
        <f t="shared" si="3"/>
        <v>2.8553393293523461</v>
      </c>
      <c r="L72" s="25">
        <f t="shared" si="4"/>
        <v>2.5468644273080758</v>
      </c>
    </row>
    <row r="73" spans="1:17" ht="15.75" thickBot="1" x14ac:dyDescent="0.3">
      <c r="A73" s="4">
        <f t="shared" si="6"/>
        <v>22517</v>
      </c>
      <c r="B73" s="2">
        <v>519</v>
      </c>
      <c r="C73" s="5">
        <f t="shared" si="7"/>
        <v>7.7369825021524011E-3</v>
      </c>
      <c r="D73">
        <f t="shared" si="5"/>
        <v>5.986089823861243E-5</v>
      </c>
      <c r="F73" s="16"/>
      <c r="H73" s="22" t="s">
        <v>24</v>
      </c>
      <c r="I73" s="22">
        <v>2</v>
      </c>
      <c r="J73" s="23">
        <v>1</v>
      </c>
    </row>
    <row r="74" spans="1:17" x14ac:dyDescent="0.25">
      <c r="A74" s="4">
        <f t="shared" si="6"/>
        <v>22518</v>
      </c>
      <c r="B74" s="2">
        <v>523</v>
      </c>
      <c r="C74" s="5">
        <f t="shared" si="7"/>
        <v>7.677580899034332E-3</v>
      </c>
      <c r="D74">
        <f t="shared" si="5"/>
        <v>5.8945248461216823E-5</v>
      </c>
    </row>
    <row r="75" spans="1:17" ht="15.75" thickBot="1" x14ac:dyDescent="0.3">
      <c r="A75" s="4">
        <f t="shared" si="6"/>
        <v>22521</v>
      </c>
      <c r="B75" s="2">
        <v>519</v>
      </c>
      <c r="C75" s="5">
        <f t="shared" si="7"/>
        <v>-7.677580899034306E-3</v>
      </c>
      <c r="D75">
        <f t="shared" si="5"/>
        <v>5.8945248461216423E-5</v>
      </c>
    </row>
    <row r="76" spans="1:17" ht="15.75" thickBot="1" x14ac:dyDescent="0.3">
      <c r="A76" s="4">
        <f t="shared" si="6"/>
        <v>22522</v>
      </c>
      <c r="B76" s="2">
        <v>523</v>
      </c>
      <c r="C76" s="5">
        <f t="shared" si="7"/>
        <v>7.677580899034332E-3</v>
      </c>
      <c r="D76">
        <f t="shared" si="5"/>
        <v>5.8945248461216823E-5</v>
      </c>
      <c r="F76" s="7" t="s">
        <v>3</v>
      </c>
      <c r="G76" s="8"/>
      <c r="H76" s="8"/>
      <c r="J76" s="7" t="s">
        <v>13</v>
      </c>
      <c r="K76" s="8"/>
      <c r="L76" s="13"/>
      <c r="M76" s="12">
        <f>0.05</f>
        <v>0.05</v>
      </c>
      <c r="O76" s="15" t="s">
        <v>17</v>
      </c>
      <c r="P76" s="15" t="s">
        <v>18</v>
      </c>
      <c r="Q76" s="15" t="s">
        <v>16</v>
      </c>
    </row>
    <row r="77" spans="1:17" x14ac:dyDescent="0.25">
      <c r="A77" s="4">
        <f t="shared" si="6"/>
        <v>22523</v>
      </c>
      <c r="B77" s="2">
        <v>531</v>
      </c>
      <c r="C77" s="5">
        <f t="shared" si="7"/>
        <v>1.5180557177016017E-2</v>
      </c>
      <c r="D77">
        <f t="shared" si="5"/>
        <v>2.304493162046525E-4</v>
      </c>
      <c r="J77" s="3" t="s">
        <v>14</v>
      </c>
      <c r="K77" s="3" t="s">
        <v>15</v>
      </c>
      <c r="L77" s="3" t="s">
        <v>16</v>
      </c>
      <c r="O77" s="9" t="s">
        <v>19</v>
      </c>
      <c r="P77" s="10">
        <f>_xll.WNTest(Sheet1!$D$3:$D$370, 1)</f>
        <v>1.7473482401988572E-24</v>
      </c>
      <c r="Q77" s="14" t="b">
        <f>IF($P77 &gt; $M$76, TRUE, FALSE)</f>
        <v>0</v>
      </c>
    </row>
    <row r="78" spans="1:17" x14ac:dyDescent="0.25">
      <c r="A78" s="4">
        <f t="shared" si="6"/>
        <v>22524</v>
      </c>
      <c r="B78" s="2">
        <v>547</v>
      </c>
      <c r="C78" s="5">
        <f t="shared" si="7"/>
        <v>2.9686781180042462E-2</v>
      </c>
      <c r="D78">
        <f t="shared" si="5"/>
        <v>8.8130497683172333E-4</v>
      </c>
      <c r="G78" s="9" t="s">
        <v>4</v>
      </c>
      <c r="H78" s="27">
        <f>AVERAGE(_xll.RMNA(Sheet1!$D$3:$D$370))</f>
        <v>3.1476219086087296E-4</v>
      </c>
      <c r="J78" s="14">
        <v>0</v>
      </c>
      <c r="K78" s="10">
        <f>_xll.TEST_MEAN(Sheet1!$D$3:$D$370,$J78)</f>
        <v>3.3066736116749695E-12</v>
      </c>
      <c r="L78" s="14" t="b">
        <f>IF($K78 &gt; $M$76/2, FALSE, TRUE)</f>
        <v>1</v>
      </c>
      <c r="O78" s="9" t="s">
        <v>20</v>
      </c>
      <c r="P78" s="10">
        <f>_xll.NormalityTest(Sheet1!$D$3:$D$370, 1)</f>
        <v>0</v>
      </c>
      <c r="Q78" s="14" t="b">
        <f>IF($P78 &gt; $M$76, TRUE, FALSE)</f>
        <v>0</v>
      </c>
    </row>
    <row r="79" spans="1:17" x14ac:dyDescent="0.25">
      <c r="A79" s="4">
        <f t="shared" si="6"/>
        <v>22525</v>
      </c>
      <c r="B79" s="2">
        <v>551</v>
      </c>
      <c r="C79" s="5">
        <f t="shared" si="7"/>
        <v>7.2860067309333133E-3</v>
      </c>
      <c r="D79">
        <f t="shared" si="5"/>
        <v>5.3085894083205547E-5</v>
      </c>
      <c r="G79" s="9" t="s">
        <v>5</v>
      </c>
      <c r="H79" s="27">
        <f>STDEV(_xll.RMNA(Sheet1!$D$3:$D$370))</f>
        <v>8.5076672583987343E-4</v>
      </c>
      <c r="J79" s="14"/>
      <c r="K79" s="10"/>
      <c r="L79" s="14"/>
      <c r="O79" s="9" t="s">
        <v>21</v>
      </c>
      <c r="P79" s="10">
        <f>_xll.ARCHTest(Sheet1!$D$3:$D$370,1)</f>
        <v>8.7062713699681386E-4</v>
      </c>
      <c r="Q79" s="14" t="b">
        <f>IF($P79 &lt; $M$76, TRUE, FALSE)</f>
        <v>1</v>
      </c>
    </row>
    <row r="80" spans="1:17" x14ac:dyDescent="0.25">
      <c r="A80" s="4">
        <f t="shared" si="6"/>
        <v>22528</v>
      </c>
      <c r="B80" s="2">
        <v>547</v>
      </c>
      <c r="C80" s="5">
        <f t="shared" si="7"/>
        <v>-7.2860067309333193E-3</v>
      </c>
      <c r="D80">
        <f t="shared" si="5"/>
        <v>5.3085894083205635E-5</v>
      </c>
      <c r="G80" s="9" t="s">
        <v>6</v>
      </c>
      <c r="H80" s="11">
        <f>SKEW(_xll.RMNA(Sheet1!$D$3:$D$370))</f>
        <v>6.880435792083647</v>
      </c>
      <c r="J80" s="14">
        <v>0</v>
      </c>
      <c r="K80" s="10">
        <f>_xll.TEST_SKEW(Sheet1!$D$3:$D$370)</f>
        <v>0</v>
      </c>
      <c r="L80" s="14" t="b">
        <f>IF($K80 &gt; $M$76/2, FALSE, TRUE)</f>
        <v>1</v>
      </c>
    </row>
    <row r="81" spans="1:12" x14ac:dyDescent="0.25">
      <c r="A81" s="4">
        <f t="shared" si="6"/>
        <v>22529</v>
      </c>
      <c r="B81" s="2">
        <v>541</v>
      </c>
      <c r="C81" s="5">
        <f t="shared" si="7"/>
        <v>-1.1029523575499732E-2</v>
      </c>
      <c r="D81">
        <f t="shared" si="5"/>
        <v>1.216503903025044E-4</v>
      </c>
      <c r="G81" s="9" t="s">
        <v>7</v>
      </c>
      <c r="H81" s="11">
        <f>KURT(_xll.RMNA(Sheet1!$D$3:$D$370))</f>
        <v>61.598156646848111</v>
      </c>
      <c r="J81" s="14">
        <v>0</v>
      </c>
      <c r="K81" s="10">
        <f>_xll.TEST_XKURT(Sheet1!$D$3:$D$370)</f>
        <v>0</v>
      </c>
      <c r="L81" s="14" t="b">
        <f>IF($K81 &gt; $M$76/2, FALSE, TRUE)</f>
        <v>1</v>
      </c>
    </row>
    <row r="82" spans="1:12" x14ac:dyDescent="0.25">
      <c r="A82" s="4">
        <f t="shared" si="6"/>
        <v>22530</v>
      </c>
      <c r="B82" s="2">
        <v>545</v>
      </c>
      <c r="C82" s="5">
        <f t="shared" si="7"/>
        <v>7.3665158167626459E-3</v>
      </c>
      <c r="D82">
        <f t="shared" si="5"/>
        <v>5.426555527861423E-5</v>
      </c>
      <c r="G82" s="9"/>
      <c r="H82" s="27"/>
    </row>
    <row r="83" spans="1:12" x14ac:dyDescent="0.25">
      <c r="A83" s="4">
        <f t="shared" si="6"/>
        <v>22531</v>
      </c>
      <c r="B83" s="2">
        <v>549</v>
      </c>
      <c r="C83" s="5">
        <f t="shared" si="7"/>
        <v>7.3126468462865572E-3</v>
      </c>
      <c r="D83">
        <f t="shared" si="5"/>
        <v>5.3474803898504734E-5</v>
      </c>
      <c r="G83" s="9" t="s">
        <v>8</v>
      </c>
      <c r="H83" s="27">
        <f>MEDIAN(_xll.RMNA(Sheet1!$D$3:$D$370))</f>
        <v>6.2095783341943172E-5</v>
      </c>
    </row>
    <row r="84" spans="1:12" x14ac:dyDescent="0.25">
      <c r="A84" s="4">
        <f t="shared" si="6"/>
        <v>22532</v>
      </c>
      <c r="B84" s="2">
        <v>545</v>
      </c>
      <c r="C84" s="5">
        <f t="shared" si="7"/>
        <v>-7.3126468462866023E-3</v>
      </c>
      <c r="D84">
        <f t="shared" si="5"/>
        <v>5.3474803898505391E-5</v>
      </c>
      <c r="G84" s="9" t="s">
        <v>9</v>
      </c>
      <c r="H84" s="27">
        <f>MIN(_xll.RMNA(Sheet1!$D$3:$D$370))</f>
        <v>0</v>
      </c>
    </row>
    <row r="85" spans="1:12" x14ac:dyDescent="0.25">
      <c r="A85" s="4">
        <f t="shared" si="6"/>
        <v>22535</v>
      </c>
      <c r="B85" s="2">
        <v>549</v>
      </c>
      <c r="C85" s="5">
        <f t="shared" si="7"/>
        <v>7.3126468462865572E-3</v>
      </c>
      <c r="D85">
        <f t="shared" si="5"/>
        <v>5.3474803898504734E-5</v>
      </c>
      <c r="G85" s="9" t="s">
        <v>10</v>
      </c>
      <c r="H85" s="27">
        <f>MAX(_xll.RMNA(Sheet1!$D$3:$D$370))</f>
        <v>1.0016698676727239E-2</v>
      </c>
    </row>
    <row r="86" spans="1:12" x14ac:dyDescent="0.25">
      <c r="A86" s="4">
        <f t="shared" si="6"/>
        <v>22536</v>
      </c>
      <c r="B86" s="2">
        <v>547</v>
      </c>
      <c r="C86" s="5">
        <f t="shared" si="7"/>
        <v>-3.6496390875493927E-3</v>
      </c>
      <c r="D86">
        <f t="shared" si="5"/>
        <v>1.3319865469368365E-5</v>
      </c>
      <c r="G86" s="9" t="s">
        <v>11</v>
      </c>
      <c r="H86" s="27">
        <f>QUARTILE(_xll.RMNA(Sheet1!$D$3:$D$370),1)</f>
        <v>1.1901065817613722E-5</v>
      </c>
    </row>
    <row r="87" spans="1:12" x14ac:dyDescent="0.25">
      <c r="A87" s="4">
        <f t="shared" si="6"/>
        <v>22537</v>
      </c>
      <c r="B87" s="2">
        <v>543</v>
      </c>
      <c r="C87" s="5">
        <f t="shared" si="7"/>
        <v>-7.3394824880457996E-3</v>
      </c>
      <c r="D87">
        <f t="shared" si="5"/>
        <v>5.3868003192330962E-5</v>
      </c>
      <c r="G87" s="9" t="s">
        <v>12</v>
      </c>
      <c r="H87" s="27">
        <f>QUARTILE(_xll.RMNA(Sheet1!$D$3:$D$370),3)</f>
        <v>2.444923403361086E-4</v>
      </c>
    </row>
    <row r="88" spans="1:12" x14ac:dyDescent="0.25">
      <c r="A88" s="4">
        <f t="shared" si="6"/>
        <v>22538</v>
      </c>
      <c r="B88" s="2">
        <v>540</v>
      </c>
      <c r="C88" s="5">
        <f t="shared" si="7"/>
        <v>-5.5401803756153561E-3</v>
      </c>
      <c r="D88">
        <f t="shared" si="5"/>
        <v>3.0693598594353507E-5</v>
      </c>
    </row>
    <row r="89" spans="1:12" x14ac:dyDescent="0.25">
      <c r="A89" s="4">
        <f t="shared" si="6"/>
        <v>22539</v>
      </c>
      <c r="B89" s="2">
        <v>539</v>
      </c>
      <c r="C89" s="5">
        <f t="shared" si="7"/>
        <v>-1.8535686493229438E-3</v>
      </c>
      <c r="D89">
        <f t="shared" si="5"/>
        <v>3.4357167377528823E-6</v>
      </c>
    </row>
    <row r="90" spans="1:12" x14ac:dyDescent="0.25">
      <c r="A90" s="4">
        <f t="shared" si="6"/>
        <v>22542</v>
      </c>
      <c r="B90" s="2">
        <v>532</v>
      </c>
      <c r="C90" s="5">
        <f t="shared" si="7"/>
        <v>-1.3072081567352775E-2</v>
      </c>
      <c r="D90">
        <f t="shared" si="5"/>
        <v>1.7087931650352418E-4</v>
      </c>
    </row>
    <row r="91" spans="1:12" ht="15.75" thickBot="1" x14ac:dyDescent="0.3">
      <c r="A91" s="4">
        <f t="shared" si="6"/>
        <v>22543</v>
      </c>
      <c r="B91" s="2">
        <v>517</v>
      </c>
      <c r="C91" s="5">
        <f t="shared" si="7"/>
        <v>-2.8600614833215295E-2</v>
      </c>
      <c r="D91">
        <f t="shared" si="5"/>
        <v>8.1799516883793481E-4</v>
      </c>
      <c r="F91" s="6" t="s">
        <v>29</v>
      </c>
    </row>
    <row r="92" spans="1:12" ht="15.75" thickBot="1" x14ac:dyDescent="0.3">
      <c r="A92" s="4">
        <f t="shared" si="6"/>
        <v>22544</v>
      </c>
      <c r="B92" s="2">
        <v>527</v>
      </c>
      <c r="C92" s="5">
        <f t="shared" si="7"/>
        <v>1.9157674032933183E-2</v>
      </c>
      <c r="D92">
        <f t="shared" si="5"/>
        <v>3.6701647435212237E-4</v>
      </c>
      <c r="F92" s="15" t="s">
        <v>30</v>
      </c>
      <c r="G92" s="15" t="s">
        <v>31</v>
      </c>
      <c r="H92" s="15" t="s">
        <v>32</v>
      </c>
      <c r="I92" s="15" t="s">
        <v>33</v>
      </c>
      <c r="J92" s="15" t="s">
        <v>34</v>
      </c>
      <c r="K92" s="15" t="s">
        <v>32</v>
      </c>
      <c r="L92" s="15" t="s">
        <v>33</v>
      </c>
    </row>
    <row r="93" spans="1:12" x14ac:dyDescent="0.25">
      <c r="A93" s="4">
        <f t="shared" si="6"/>
        <v>22545</v>
      </c>
      <c r="B93" s="2">
        <v>540</v>
      </c>
      <c r="C93" s="5">
        <f t="shared" si="7"/>
        <v>2.4368591016957732E-2</v>
      </c>
      <c r="D93">
        <f t="shared" si="5"/>
        <v>5.9382822815175304E-4</v>
      </c>
      <c r="F93" s="3">
        <v>1</v>
      </c>
      <c r="G93" s="16">
        <f>_xll.ACF(Sheet1!$D$3:$D$370,1,$F93)</f>
        <v>0.30274043963028646</v>
      </c>
      <c r="H93" s="16">
        <f>_xll.ACFCI(Sheet1!$D$3:$D$370,1,$F93,0.05,1)</f>
        <v>0.10217018545233471</v>
      </c>
      <c r="I93" s="16">
        <f>_xll.ACFCI(Sheet1!$D$3:$D$370,1,$F93,0.05,0)</f>
        <v>-0.10217018545233471</v>
      </c>
      <c r="J93" s="16">
        <f>_xll.PACF(Sheet1!$D$3:$D$370,1,$F93)</f>
        <v>0.30275544754976919</v>
      </c>
      <c r="K93" s="16">
        <f>_xll.PACFCI(Sheet1!$D$3:$D$370,1,$F93,0.05,1)</f>
        <v>0.10217018545233471</v>
      </c>
      <c r="L93" s="16">
        <f>_xll.PACFCI(Sheet1!$D$3:$D$370,1,$F93,0.05,0)</f>
        <v>-0.10217018545233471</v>
      </c>
    </row>
    <row r="94" spans="1:12" x14ac:dyDescent="0.25">
      <c r="A94" s="4">
        <f t="shared" si="6"/>
        <v>22546</v>
      </c>
      <c r="B94" s="2">
        <v>542</v>
      </c>
      <c r="C94" s="5">
        <f t="shared" si="7"/>
        <v>3.6968618813262026E-3</v>
      </c>
      <c r="D94">
        <f t="shared" si="5"/>
        <v>1.366678776960271E-5</v>
      </c>
      <c r="F94" s="3">
        <v>2</v>
      </c>
      <c r="G94" s="16">
        <f>_xll.ACF(Sheet1!$D$3:$D$370,1,$F94)</f>
        <v>0.18759995380553085</v>
      </c>
      <c r="H94" s="16">
        <f>_xll.ACFCI(Sheet1!$D$3:$D$370,1,$F94,0.05,1)</f>
        <v>0.10217018545233471</v>
      </c>
      <c r="I94" s="16">
        <f>_xll.ACFCI(Sheet1!$D$3:$D$370,1,$F94,0.05,0)</f>
        <v>-0.10217018545233471</v>
      </c>
      <c r="J94" s="16">
        <f>_xll.PACF(Sheet1!$D$3:$D$370,1,$F94)</f>
        <v>0.10567389271236383</v>
      </c>
      <c r="K94" s="16">
        <f>_xll.PACFCI(Sheet1!$D$3:$D$370,1,$F94,0.05,1)</f>
        <v>0.10217018545233471</v>
      </c>
      <c r="L94" s="16">
        <f>_xll.PACFCI(Sheet1!$D$3:$D$370,1,$F94,0.05,0)</f>
        <v>-0.10217018545233471</v>
      </c>
    </row>
    <row r="95" spans="1:12" x14ac:dyDescent="0.25">
      <c r="A95" s="4">
        <f t="shared" si="6"/>
        <v>22549</v>
      </c>
      <c r="B95" s="2">
        <v>538</v>
      </c>
      <c r="C95" s="5">
        <f t="shared" si="7"/>
        <v>-7.4074412778618046E-3</v>
      </c>
      <c r="D95">
        <f t="shared" si="5"/>
        <v>5.4870186284970923E-5</v>
      </c>
      <c r="F95" s="3">
        <v>3</v>
      </c>
      <c r="G95" s="16">
        <f>_xll.ACF(Sheet1!$D$3:$D$370,1,$F95)</f>
        <v>0.32117064907762422</v>
      </c>
      <c r="H95" s="16">
        <f>_xll.ACFCI(Sheet1!$D$3:$D$370,1,$F95,0.05,1)</f>
        <v>0.11114047919274396</v>
      </c>
      <c r="I95" s="16">
        <f>_xll.ACFCI(Sheet1!$D$3:$D$370,1,$F95,0.05,0)</f>
        <v>-0.11114047919274396</v>
      </c>
      <c r="J95" s="16">
        <f>_xll.PACF(Sheet1!$D$3:$D$370,1,$F95)</f>
        <v>0.26545192852833305</v>
      </c>
      <c r="K95" s="16">
        <f>_xll.PACFCI(Sheet1!$D$3:$D$370,1,$F95,0.05,1)</f>
        <v>0.10217018545233471</v>
      </c>
      <c r="L95" s="16">
        <f>_xll.PACFCI(Sheet1!$D$3:$D$370,1,$F95,0.05,0)</f>
        <v>-0.10217018545233471</v>
      </c>
    </row>
    <row r="96" spans="1:12" x14ac:dyDescent="0.25">
      <c r="A96" s="4">
        <f t="shared" si="6"/>
        <v>22550</v>
      </c>
      <c r="B96" s="2">
        <v>541</v>
      </c>
      <c r="C96" s="5">
        <f t="shared" si="7"/>
        <v>5.5607186846971792E-3</v>
      </c>
      <c r="D96">
        <f t="shared" si="5"/>
        <v>3.0921592290340326E-5</v>
      </c>
      <c r="F96" s="3">
        <v>4</v>
      </c>
      <c r="G96" s="16">
        <f>_xll.ACF(Sheet1!$D$3:$D$370,1,$F96)</f>
        <v>0.30604910685488174</v>
      </c>
      <c r="H96" s="16">
        <f>_xll.ACFCI(Sheet1!$D$3:$D$370,1,$F96,0.05,1)</f>
        <v>0.11439826594915803</v>
      </c>
      <c r="I96" s="16">
        <f>_xll.ACFCI(Sheet1!$D$3:$D$370,1,$F96,0.05,0)</f>
        <v>-0.11439826594915803</v>
      </c>
      <c r="J96" s="16">
        <f>_xll.PACF(Sheet1!$D$3:$D$370,1,$F96)</f>
        <v>0.16950044847226825</v>
      </c>
      <c r="K96" s="16">
        <f>_xll.PACFCI(Sheet1!$D$3:$D$370,1,$F96,0.05,1)</f>
        <v>0.10217018545233471</v>
      </c>
      <c r="L96" s="16">
        <f>_xll.PACFCI(Sheet1!$D$3:$D$370,1,$F96,0.05,0)</f>
        <v>-0.10217018545233471</v>
      </c>
    </row>
    <row r="97" spans="1:12" x14ac:dyDescent="0.25">
      <c r="A97" s="4">
        <f t="shared" si="6"/>
        <v>22551</v>
      </c>
      <c r="B97" s="2">
        <v>541</v>
      </c>
      <c r="C97" s="5">
        <f t="shared" si="7"/>
        <v>0</v>
      </c>
      <c r="D97">
        <f t="shared" si="5"/>
        <v>0</v>
      </c>
      <c r="F97" s="3">
        <v>5</v>
      </c>
      <c r="G97" s="16">
        <f>_xll.ACF(Sheet1!$D$3:$D$370,1,$F97)</f>
        <v>3.9580522861937174E-2</v>
      </c>
      <c r="H97" s="16">
        <f>_xll.ACFCI(Sheet1!$D$3:$D$370,1,$F97,0.05,1)</f>
        <v>0.12345237521691499</v>
      </c>
      <c r="I97" s="16">
        <f>_xll.ACFCI(Sheet1!$D$3:$D$370,1,$F97,0.05,0)</f>
        <v>-0.12345237521691499</v>
      </c>
      <c r="J97" s="16">
        <f>_xll.PACF(Sheet1!$D$3:$D$370,1,$F97)</f>
        <v>-0.15340523561479816</v>
      </c>
      <c r="K97" s="16">
        <f>_xll.PACFCI(Sheet1!$D$3:$D$370,1,$F97,0.05,1)</f>
        <v>0.10217018545233471</v>
      </c>
      <c r="L97" s="16">
        <f>_xll.PACFCI(Sheet1!$D$3:$D$370,1,$F97,0.05,0)</f>
        <v>-0.10217018545233471</v>
      </c>
    </row>
    <row r="98" spans="1:12" x14ac:dyDescent="0.25">
      <c r="A98" s="4">
        <f t="shared" si="6"/>
        <v>22552</v>
      </c>
      <c r="B98" s="2">
        <v>547</v>
      </c>
      <c r="C98" s="5">
        <f t="shared" si="7"/>
        <v>1.1029523575499604E-2</v>
      </c>
      <c r="D98">
        <f t="shared" si="5"/>
        <v>1.2165039030250157E-4</v>
      </c>
      <c r="F98" s="3">
        <v>6</v>
      </c>
      <c r="G98" s="16">
        <f>_xll.ACF(Sheet1!$D$3:$D$370,1,$F98)</f>
        <v>0.15765169853749747</v>
      </c>
      <c r="H98" s="16">
        <f>_xll.ACFCI(Sheet1!$D$3:$D$370,1,$F98,0.05,1)</f>
        <v>0.13113352518128457</v>
      </c>
      <c r="I98" s="16">
        <f>_xll.ACFCI(Sheet1!$D$3:$D$370,1,$F98,0.05,0)</f>
        <v>-0.13113352518128457</v>
      </c>
      <c r="J98" s="16">
        <f>_xll.PACF(Sheet1!$D$3:$D$370,1,$F98)</f>
        <v>8.2865594309006446E-2</v>
      </c>
      <c r="K98" s="16">
        <f>_xll.PACFCI(Sheet1!$D$3:$D$370,1,$F98,0.05,1)</f>
        <v>0.10217018545233471</v>
      </c>
      <c r="L98" s="16">
        <f>_xll.PACFCI(Sheet1!$D$3:$D$370,1,$F98,0.05,0)</f>
        <v>-0.10217018545233471</v>
      </c>
    </row>
    <row r="99" spans="1:12" x14ac:dyDescent="0.25">
      <c r="A99" s="4">
        <f t="shared" si="6"/>
        <v>22553</v>
      </c>
      <c r="B99" s="2">
        <v>553</v>
      </c>
      <c r="C99" s="5">
        <f t="shared" si="7"/>
        <v>1.0909199100353531E-2</v>
      </c>
      <c r="D99">
        <f t="shared" si="5"/>
        <v>1.1901062501115428E-4</v>
      </c>
      <c r="F99" s="3">
        <v>7</v>
      </c>
      <c r="G99" s="16">
        <f>_xll.ACF(Sheet1!$D$3:$D$370,1,$F99)</f>
        <v>0.11095120023366001</v>
      </c>
      <c r="H99" s="16">
        <f>_xll.ACFCI(Sheet1!$D$3:$D$370,1,$F99,0.05,1)</f>
        <v>0.13125817490480718</v>
      </c>
      <c r="I99" s="16">
        <f>_xll.ACFCI(Sheet1!$D$3:$D$370,1,$F99,0.05,0)</f>
        <v>-0.13125817490480718</v>
      </c>
      <c r="J99" s="16">
        <f>_xll.PACF(Sheet1!$D$3:$D$370,1,$F99)</f>
        <v>-6.1200148466886588E-2</v>
      </c>
      <c r="K99" s="16">
        <f>_xll.PACFCI(Sheet1!$D$3:$D$370,1,$F99,0.05,1)</f>
        <v>0.10217018545233471</v>
      </c>
      <c r="L99" s="16">
        <f>_xll.PACFCI(Sheet1!$D$3:$D$370,1,$F99,0.05,0)</f>
        <v>-0.10217018545233471</v>
      </c>
    </row>
    <row r="100" spans="1:12" x14ac:dyDescent="0.25">
      <c r="A100" s="4">
        <f t="shared" si="6"/>
        <v>22556</v>
      </c>
      <c r="B100" s="2">
        <v>559</v>
      </c>
      <c r="C100" s="5">
        <f t="shared" si="7"/>
        <v>1.0791471632764386E-2</v>
      </c>
      <c r="D100">
        <f t="shared" si="5"/>
        <v>1.1645586000075846E-4</v>
      </c>
      <c r="F100" s="3">
        <v>8</v>
      </c>
      <c r="G100" s="16">
        <f>_xll.ACF(Sheet1!$D$3:$D$370,1,$F100)</f>
        <v>0.1213959759077977</v>
      </c>
      <c r="H100" s="16">
        <f>_xll.ACFCI(Sheet1!$D$3:$D$370,1,$F100,0.05,1)</f>
        <v>0.133220114536132</v>
      </c>
      <c r="I100" s="16">
        <f>_xll.ACFCI(Sheet1!$D$3:$D$370,1,$F100,0.05,0)</f>
        <v>-0.133220114536132</v>
      </c>
      <c r="J100" s="16">
        <f>_xll.PACF(Sheet1!$D$3:$D$370,1,$F100)</f>
        <v>9.04634025924934E-2</v>
      </c>
      <c r="K100" s="16">
        <f>_xll.PACFCI(Sheet1!$D$3:$D$370,1,$F100,0.05,1)</f>
        <v>0.10217018545233471</v>
      </c>
      <c r="L100" s="16">
        <f>_xll.PACFCI(Sheet1!$D$3:$D$370,1,$F100,0.05,0)</f>
        <v>-0.10217018545233471</v>
      </c>
    </row>
    <row r="101" spans="1:12" x14ac:dyDescent="0.25">
      <c r="A101" s="4">
        <f t="shared" si="6"/>
        <v>22557</v>
      </c>
      <c r="B101" s="2">
        <v>557</v>
      </c>
      <c r="C101" s="5">
        <f t="shared" si="7"/>
        <v>-3.5842332278151613E-3</v>
      </c>
      <c r="D101">
        <f t="shared" si="5"/>
        <v>1.284672783137429E-5</v>
      </c>
      <c r="F101" s="3">
        <v>9</v>
      </c>
      <c r="G101" s="16">
        <f>_xll.ACF(Sheet1!$D$3:$D$370,1,$F101)</f>
        <v>0.29776239075071009</v>
      </c>
      <c r="H101" s="16">
        <f>_xll.ACFCI(Sheet1!$D$3:$D$370,1,$F101,0.05,1)</f>
        <v>0.13418123709348462</v>
      </c>
      <c r="I101" s="16">
        <f>_xll.ACFCI(Sheet1!$D$3:$D$370,1,$F101,0.05,0)</f>
        <v>-0.13418123709348462</v>
      </c>
      <c r="J101" s="16">
        <f>_xll.PACF(Sheet1!$D$3:$D$370,1,$F101)</f>
        <v>0.30699309838252847</v>
      </c>
      <c r="K101" s="16">
        <f>_xll.PACFCI(Sheet1!$D$3:$D$370,1,$F101,0.05,1)</f>
        <v>0.10217018545233471</v>
      </c>
      <c r="L101" s="16">
        <f>_xll.PACFCI(Sheet1!$D$3:$D$370,1,$F101,0.05,0)</f>
        <v>-0.10217018545233471</v>
      </c>
    </row>
    <row r="102" spans="1:12" x14ac:dyDescent="0.25">
      <c r="A102" s="4">
        <f t="shared" si="6"/>
        <v>22558</v>
      </c>
      <c r="B102" s="2">
        <v>557</v>
      </c>
      <c r="C102" s="5">
        <f t="shared" si="7"/>
        <v>0</v>
      </c>
      <c r="D102">
        <f t="shared" si="5"/>
        <v>0</v>
      </c>
      <c r="F102" s="3">
        <v>10</v>
      </c>
      <c r="G102" s="16">
        <f>_xll.ACF(Sheet1!$D$3:$D$370,1,$F102)</f>
        <v>0.26506508098426068</v>
      </c>
      <c r="H102" s="16">
        <f>_xll.ACFCI(Sheet1!$D$3:$D$370,1,$F102,0.05,1)</f>
        <v>0.13532285710614428</v>
      </c>
      <c r="I102" s="16">
        <f>_xll.ACFCI(Sheet1!$D$3:$D$370,1,$F102,0.05,0)</f>
        <v>-0.13532285710614428</v>
      </c>
      <c r="J102" s="16">
        <f>_xll.PACF(Sheet1!$D$3:$D$370,1,$F102)</f>
        <v>9.9936873550822133E-2</v>
      </c>
      <c r="K102" s="16">
        <f>_xll.PACFCI(Sheet1!$D$3:$D$370,1,$F102,0.05,1)</f>
        <v>0.10217018545233471</v>
      </c>
      <c r="L102" s="16">
        <f>_xll.PACFCI(Sheet1!$D$3:$D$370,1,$F102,0.05,0)</f>
        <v>-0.10217018545233471</v>
      </c>
    </row>
    <row r="103" spans="1:12" x14ac:dyDescent="0.25">
      <c r="A103" s="4">
        <f t="shared" si="6"/>
        <v>22559</v>
      </c>
      <c r="B103" s="2">
        <v>560</v>
      </c>
      <c r="C103" s="5">
        <f t="shared" si="7"/>
        <v>5.3715438019108488E-3</v>
      </c>
      <c r="D103">
        <f t="shared" si="5"/>
        <v>2.8853482815846856E-5</v>
      </c>
      <c r="F103" s="3">
        <v>11</v>
      </c>
      <c r="G103" s="16">
        <f>_xll.ACF(Sheet1!$D$3:$D$370,1,$F103)</f>
        <v>0.14577200453114894</v>
      </c>
      <c r="H103" s="16">
        <f>_xll.ACFCI(Sheet1!$D$3:$D$370,1,$F103,0.05,1)</f>
        <v>0.14199762394596832</v>
      </c>
      <c r="I103" s="16">
        <f>_xll.ACFCI(Sheet1!$D$3:$D$370,1,$F103,0.05,0)</f>
        <v>-0.14199762394596832</v>
      </c>
      <c r="J103" s="16">
        <f>_xll.PACF(Sheet1!$D$3:$D$370,1,$F103)</f>
        <v>1.2949885595406462E-2</v>
      </c>
      <c r="K103" s="16">
        <f>_xll.PACFCI(Sheet1!$D$3:$D$370,1,$F103,0.05,1)</f>
        <v>0.10217018545233471</v>
      </c>
      <c r="L103" s="16">
        <f>_xll.PACFCI(Sheet1!$D$3:$D$370,1,$F103,0.05,0)</f>
        <v>-0.10217018545233471</v>
      </c>
    </row>
    <row r="104" spans="1:12" x14ac:dyDescent="0.25">
      <c r="A104" s="4">
        <f t="shared" si="6"/>
        <v>22560</v>
      </c>
      <c r="B104" s="2">
        <v>571</v>
      </c>
      <c r="C104" s="5">
        <f t="shared" si="7"/>
        <v>1.9452425926815231E-2</v>
      </c>
      <c r="D104">
        <f t="shared" si="5"/>
        <v>3.7839687443823338E-4</v>
      </c>
      <c r="F104" s="3">
        <v>12</v>
      </c>
      <c r="G104" s="16">
        <f>_xll.ACF(Sheet1!$D$3:$D$370,1,$F104)</f>
        <v>0.24200903347422673</v>
      </c>
      <c r="H104" s="16">
        <f>_xll.ACFCI(Sheet1!$D$3:$D$370,1,$F104,0.05,1)</f>
        <v>0.14707198036297658</v>
      </c>
      <c r="I104" s="16">
        <f>_xll.ACFCI(Sheet1!$D$3:$D$370,1,$F104,0.05,0)</f>
        <v>-0.14707198036297658</v>
      </c>
      <c r="J104" s="16">
        <f>_xll.PACF(Sheet1!$D$3:$D$370,1,$F104)</f>
        <v>3.1610782467415381E-2</v>
      </c>
      <c r="K104" s="16">
        <f>_xll.PACFCI(Sheet1!$D$3:$D$370,1,$F104,0.05,1)</f>
        <v>0.10217018545233471</v>
      </c>
      <c r="L104" s="16">
        <f>_xll.PACFCI(Sheet1!$D$3:$D$370,1,$F104,0.05,0)</f>
        <v>-0.10217018545233471</v>
      </c>
    </row>
    <row r="105" spans="1:12" x14ac:dyDescent="0.25">
      <c r="A105" s="4">
        <f t="shared" si="6"/>
        <v>22563</v>
      </c>
      <c r="B105" s="2">
        <v>571</v>
      </c>
      <c r="C105" s="5">
        <f t="shared" si="7"/>
        <v>0</v>
      </c>
      <c r="D105">
        <f t="shared" si="5"/>
        <v>0</v>
      </c>
      <c r="F105" s="3">
        <v>13</v>
      </c>
      <c r="G105" s="16">
        <f>_xll.ACF(Sheet1!$D$3:$D$370,1,$F105)</f>
        <v>0.37226816869409224</v>
      </c>
      <c r="H105" s="16">
        <f>_xll.ACFCI(Sheet1!$D$3:$D$370,1,$F105,0.05,1)</f>
        <v>0.14857255208863396</v>
      </c>
      <c r="I105" s="16">
        <f>_xll.ACFCI(Sheet1!$D$3:$D$370,1,$F105,0.05,0)</f>
        <v>-0.14857255208863396</v>
      </c>
      <c r="J105" s="16">
        <f>_xll.PACF(Sheet1!$D$3:$D$370,1,$F105)</f>
        <v>0.16156142303108575</v>
      </c>
      <c r="K105" s="16">
        <f>_xll.PACFCI(Sheet1!$D$3:$D$370,1,$F105,0.05,1)</f>
        <v>0.10217018545233471</v>
      </c>
      <c r="L105" s="16">
        <f>_xll.PACFCI(Sheet1!$D$3:$D$370,1,$F105,0.05,0)</f>
        <v>-0.10217018545233471</v>
      </c>
    </row>
    <row r="106" spans="1:12" x14ac:dyDescent="0.25">
      <c r="A106" s="4">
        <f t="shared" si="6"/>
        <v>22564</v>
      </c>
      <c r="B106" s="2">
        <v>569</v>
      </c>
      <c r="C106" s="5">
        <f t="shared" si="7"/>
        <v>-3.508775529679254E-3</v>
      </c>
      <c r="D106">
        <f t="shared" si="5"/>
        <v>1.231150571767593E-5</v>
      </c>
      <c r="F106" s="3">
        <v>14</v>
      </c>
      <c r="G106" s="16">
        <f>_xll.ACF(Sheet1!$D$3:$D$370,1,$F106)</f>
        <v>6.65038709572119E-2</v>
      </c>
      <c r="H106" s="16">
        <f>_xll.ACFCI(Sheet1!$D$3:$D$370,1,$F106,0.05,1)</f>
        <v>0.15263211998491771</v>
      </c>
      <c r="I106" s="16">
        <f>_xll.ACFCI(Sheet1!$D$3:$D$370,1,$F106,0.05,0)</f>
        <v>-0.15263211998491771</v>
      </c>
      <c r="J106" s="16">
        <f>_xll.PACF(Sheet1!$D$3:$D$370,1,$F106)</f>
        <v>-0.14987663322293579</v>
      </c>
      <c r="K106" s="16">
        <f>_xll.PACFCI(Sheet1!$D$3:$D$370,1,$F106,0.05,1)</f>
        <v>0.10217018545233471</v>
      </c>
      <c r="L106" s="16">
        <f>_xll.PACFCI(Sheet1!$D$3:$D$370,1,$F106,0.05,0)</f>
        <v>-0.10217018545233471</v>
      </c>
    </row>
    <row r="107" spans="1:12" x14ac:dyDescent="0.25">
      <c r="A107" s="4">
        <f t="shared" si="6"/>
        <v>22565</v>
      </c>
      <c r="B107" s="2">
        <v>575</v>
      </c>
      <c r="C107" s="5">
        <f t="shared" si="7"/>
        <v>1.0489606671019443E-2</v>
      </c>
      <c r="D107">
        <f t="shared" si="5"/>
        <v>1.1003184811269561E-4</v>
      </c>
      <c r="F107" s="3">
        <v>15</v>
      </c>
      <c r="G107" s="16">
        <f>_xll.ACF(Sheet1!$D$3:$D$370,1,$F107)</f>
        <v>0.11129259697730437</v>
      </c>
      <c r="H107" s="16">
        <f>_xll.ACFCI(Sheet1!$D$3:$D$370,1,$F107,0.05,1)</f>
        <v>0.16183275951131199</v>
      </c>
      <c r="I107" s="16">
        <f>_xll.ACFCI(Sheet1!$D$3:$D$370,1,$F107,0.05,0)</f>
        <v>-0.16183275951131199</v>
      </c>
      <c r="J107" s="16">
        <f>_xll.PACF(Sheet1!$D$3:$D$370,1,$F107)</f>
        <v>2.826597529866964E-2</v>
      </c>
      <c r="K107" s="16">
        <f>_xll.PACFCI(Sheet1!$D$3:$D$370,1,$F107,0.05,1)</f>
        <v>0.10217018545233471</v>
      </c>
      <c r="L107" s="16">
        <f>_xll.PACFCI(Sheet1!$D$3:$D$370,1,$F107,0.05,0)</f>
        <v>-0.10217018545233471</v>
      </c>
    </row>
    <row r="108" spans="1:12" x14ac:dyDescent="0.25">
      <c r="A108" s="4">
        <f t="shared" si="6"/>
        <v>22566</v>
      </c>
      <c r="B108" s="2">
        <v>580</v>
      </c>
      <c r="C108" s="5">
        <f t="shared" si="7"/>
        <v>8.6580627431145311E-3</v>
      </c>
      <c r="D108">
        <f t="shared" si="5"/>
        <v>7.4962050463707924E-5</v>
      </c>
      <c r="F108" s="3">
        <v>16</v>
      </c>
      <c r="G108" s="16">
        <f>_xll.ACF(Sheet1!$D$3:$D$370,1,$F108)</f>
        <v>0.16445376811885171</v>
      </c>
      <c r="H108" s="16">
        <f>_xll.ACFCI(Sheet1!$D$3:$D$370,1,$F108,0.05,1)</f>
        <v>0.16211779142309829</v>
      </c>
      <c r="I108" s="16">
        <f>_xll.ACFCI(Sheet1!$D$3:$D$370,1,$F108,0.05,0)</f>
        <v>-0.16211779142309829</v>
      </c>
      <c r="J108" s="16">
        <f>_xll.PACF(Sheet1!$D$3:$D$370,1,$F108)</f>
        <v>-1.0446884826483767E-2</v>
      </c>
      <c r="K108" s="16">
        <f>_xll.PACFCI(Sheet1!$D$3:$D$370,1,$F108,0.05,1)</f>
        <v>0.10217018545233471</v>
      </c>
      <c r="L108" s="16">
        <f>_xll.PACFCI(Sheet1!$D$3:$D$370,1,$F108,0.05,0)</f>
        <v>-0.10217018545233471</v>
      </c>
    </row>
    <row r="109" spans="1:12" x14ac:dyDescent="0.25">
      <c r="A109" s="4">
        <f t="shared" si="6"/>
        <v>22567</v>
      </c>
      <c r="B109" s="2">
        <v>584</v>
      </c>
      <c r="C109" s="5">
        <f t="shared" si="7"/>
        <v>6.8728792877620504E-3</v>
      </c>
      <c r="D109">
        <f t="shared" si="5"/>
        <v>4.7236469704148588E-5</v>
      </c>
      <c r="F109" s="3">
        <v>17</v>
      </c>
      <c r="G109" s="16">
        <f>_xll.ACF(Sheet1!$D$3:$D$370,1,$F109)</f>
        <v>0.20038911240454521</v>
      </c>
      <c r="H109" s="16">
        <f>_xll.ACFCI(Sheet1!$D$3:$D$370,1,$F109,0.05,1)</f>
        <v>0.16291337517630747</v>
      </c>
      <c r="I109" s="16">
        <f>_xll.ACFCI(Sheet1!$D$3:$D$370,1,$F109,0.05,0)</f>
        <v>-0.16291337517630747</v>
      </c>
      <c r="J109" s="16">
        <f>_xll.PACF(Sheet1!$D$3:$D$370,1,$F109)</f>
        <v>0.12798740607988204</v>
      </c>
      <c r="K109" s="16">
        <f>_xll.PACFCI(Sheet1!$D$3:$D$370,1,$F109,0.05,1)</f>
        <v>0.10217018545233471</v>
      </c>
      <c r="L109" s="16">
        <f>_xll.PACFCI(Sheet1!$D$3:$D$370,1,$F109,0.05,0)</f>
        <v>-0.10217018545233471</v>
      </c>
    </row>
    <row r="110" spans="1:12" x14ac:dyDescent="0.25">
      <c r="A110" s="4">
        <f t="shared" si="6"/>
        <v>22570</v>
      </c>
      <c r="B110" s="2">
        <v>585</v>
      </c>
      <c r="C110" s="5">
        <f t="shared" si="7"/>
        <v>1.7108644036293876E-3</v>
      </c>
      <c r="D110">
        <f t="shared" si="5"/>
        <v>2.9270570076061401E-6</v>
      </c>
      <c r="F110" s="3">
        <v>18</v>
      </c>
      <c r="G110" s="16">
        <f>_xll.ACF(Sheet1!$D$3:$D$370,1,$F110)</f>
        <v>6.5418339085222627E-2</v>
      </c>
      <c r="H110" s="16">
        <f>_xll.ACFCI(Sheet1!$D$3:$D$370,1,$F110,0.05,1)</f>
        <v>0.16463717836257138</v>
      </c>
      <c r="I110" s="16">
        <f>_xll.ACFCI(Sheet1!$D$3:$D$370,1,$F110,0.05,0)</f>
        <v>-0.16463717836257138</v>
      </c>
      <c r="J110" s="16">
        <f>_xll.PACF(Sheet1!$D$3:$D$370,1,$F110)</f>
        <v>-1.056211901587413E-2</v>
      </c>
      <c r="K110" s="16">
        <f>_xll.PACFCI(Sheet1!$D$3:$D$370,1,$F110,0.05,1)</f>
        <v>0.10217018545233471</v>
      </c>
      <c r="L110" s="16">
        <f>_xll.PACFCI(Sheet1!$D$3:$D$370,1,$F110,0.05,0)</f>
        <v>-0.10217018545233471</v>
      </c>
    </row>
    <row r="111" spans="1:12" x14ac:dyDescent="0.25">
      <c r="A111" s="4">
        <f t="shared" si="6"/>
        <v>22571</v>
      </c>
      <c r="B111" s="2">
        <v>590</v>
      </c>
      <c r="C111" s="5">
        <f t="shared" si="7"/>
        <v>8.5106896679086105E-3</v>
      </c>
      <c r="D111">
        <f t="shared" si="5"/>
        <v>7.2431838623446374E-5</v>
      </c>
      <c r="F111" s="3">
        <v>19</v>
      </c>
      <c r="G111" s="16">
        <f>_xll.ACF(Sheet1!$D$3:$D$370,1,$F111)</f>
        <v>0.25086161505229515</v>
      </c>
      <c r="H111" s="16">
        <f>_xll.ACFCI(Sheet1!$D$3:$D$370,1,$F111,0.05,1)</f>
        <v>0.16716385039996029</v>
      </c>
      <c r="I111" s="16">
        <f>_xll.ACFCI(Sheet1!$D$3:$D$370,1,$F111,0.05,0)</f>
        <v>-0.16716385039996029</v>
      </c>
      <c r="J111" s="16">
        <f>_xll.PACF(Sheet1!$D$3:$D$370,1,$F111)</f>
        <v>0.1337537581062555</v>
      </c>
      <c r="K111" s="16">
        <f>_xll.PACFCI(Sheet1!$D$3:$D$370,1,$F111,0.05,1)</f>
        <v>0.10217018545233471</v>
      </c>
      <c r="L111" s="16">
        <f>_xll.PACFCI(Sheet1!$D$3:$D$370,1,$F111,0.05,0)</f>
        <v>-0.10217018545233471</v>
      </c>
    </row>
    <row r="112" spans="1:12" x14ac:dyDescent="0.25">
      <c r="A112" s="4">
        <f t="shared" si="6"/>
        <v>22572</v>
      </c>
      <c r="B112" s="2">
        <v>599</v>
      </c>
      <c r="C112" s="5">
        <f t="shared" si="7"/>
        <v>1.5139061215684306E-2</v>
      </c>
      <c r="D112">
        <f t="shared" si="5"/>
        <v>2.2919117449223678E-4</v>
      </c>
      <c r="F112" s="3">
        <v>20</v>
      </c>
      <c r="G112" s="16">
        <f>_xll.ACF(Sheet1!$D$3:$D$370,1,$F112)</f>
        <v>0.19600402613059764</v>
      </c>
      <c r="H112" s="16">
        <f>_xll.ACFCI(Sheet1!$D$3:$D$370,1,$F112,0.05,1)</f>
        <v>0.16743087931437603</v>
      </c>
      <c r="I112" s="16">
        <f>_xll.ACFCI(Sheet1!$D$3:$D$370,1,$F112,0.05,0)</f>
        <v>-0.16743087931437603</v>
      </c>
      <c r="J112" s="16">
        <f>_xll.PACF(Sheet1!$D$3:$D$370,1,$F112)</f>
        <v>4.5206536160778937E-2</v>
      </c>
      <c r="K112" s="16">
        <f>_xll.PACFCI(Sheet1!$D$3:$D$370,1,$F112,0.05,1)</f>
        <v>0.10217018545233471</v>
      </c>
      <c r="L112" s="16">
        <f>_xll.PACFCI(Sheet1!$D$3:$D$370,1,$F112,0.05,0)</f>
        <v>-0.10217018545233471</v>
      </c>
    </row>
    <row r="113" spans="1:4" x14ac:dyDescent="0.25">
      <c r="A113" s="4">
        <f t="shared" si="6"/>
        <v>22573</v>
      </c>
      <c r="B113" s="2">
        <v>603</v>
      </c>
      <c r="C113" s="5">
        <f t="shared" si="7"/>
        <v>6.6555986117360667E-3</v>
      </c>
      <c r="D113">
        <f t="shared" si="5"/>
        <v>4.4296992880543059E-5</v>
      </c>
    </row>
    <row r="114" spans="1:4" x14ac:dyDescent="0.25">
      <c r="A114" s="4">
        <f t="shared" si="6"/>
        <v>22574</v>
      </c>
      <c r="B114" s="2">
        <v>599</v>
      </c>
      <c r="C114" s="5">
        <f t="shared" si="7"/>
        <v>-6.6555986117360633E-3</v>
      </c>
      <c r="D114">
        <f t="shared" si="5"/>
        <v>4.4296992880543012E-5</v>
      </c>
    </row>
    <row r="115" spans="1:4" x14ac:dyDescent="0.25">
      <c r="A115" s="4">
        <f t="shared" si="6"/>
        <v>22577</v>
      </c>
      <c r="B115" s="2">
        <v>596</v>
      </c>
      <c r="C115" s="5">
        <f t="shared" si="7"/>
        <v>-5.0209310500995688E-3</v>
      </c>
      <c r="D115">
        <f t="shared" si="5"/>
        <v>2.5209748609853959E-5</v>
      </c>
    </row>
    <row r="116" spans="1:4" x14ac:dyDescent="0.25">
      <c r="A116" s="4">
        <f t="shared" si="6"/>
        <v>22578</v>
      </c>
      <c r="B116" s="2">
        <v>585</v>
      </c>
      <c r="C116" s="5">
        <f t="shared" si="7"/>
        <v>-1.862881983349321E-2</v>
      </c>
      <c r="D116">
        <f t="shared" si="5"/>
        <v>3.4703292838874998E-4</v>
      </c>
    </row>
    <row r="117" spans="1:4" x14ac:dyDescent="0.25">
      <c r="A117" s="4">
        <f t="shared" si="6"/>
        <v>22579</v>
      </c>
      <c r="B117" s="2">
        <v>587</v>
      </c>
      <c r="C117" s="5">
        <f t="shared" si="7"/>
        <v>3.4129725962399426E-3</v>
      </c>
      <c r="D117">
        <f t="shared" si="5"/>
        <v>1.1648381942684815E-5</v>
      </c>
    </row>
    <row r="118" spans="1:4" x14ac:dyDescent="0.25">
      <c r="A118" s="4">
        <f t="shared" si="6"/>
        <v>22580</v>
      </c>
      <c r="B118" s="2">
        <v>585</v>
      </c>
      <c r="C118" s="5">
        <f t="shared" si="7"/>
        <v>-3.4129725962399574E-3</v>
      </c>
      <c r="D118">
        <f t="shared" si="5"/>
        <v>1.1648381942684915E-5</v>
      </c>
    </row>
    <row r="119" spans="1:4" x14ac:dyDescent="0.25">
      <c r="A119" s="4">
        <f t="shared" si="6"/>
        <v>22581</v>
      </c>
      <c r="B119" s="2">
        <v>581</v>
      </c>
      <c r="C119" s="5">
        <f t="shared" si="7"/>
        <v>-6.8610903799452404E-3</v>
      </c>
      <c r="D119">
        <f t="shared" si="5"/>
        <v>4.7074561201777124E-5</v>
      </c>
    </row>
    <row r="120" spans="1:4" x14ac:dyDescent="0.25">
      <c r="A120" s="4">
        <f t="shared" si="6"/>
        <v>22584</v>
      </c>
      <c r="B120" s="2">
        <v>583</v>
      </c>
      <c r="C120" s="5">
        <f t="shared" si="7"/>
        <v>3.4364294985810974E-3</v>
      </c>
      <c r="D120">
        <f t="shared" si="5"/>
        <v>1.1809047698718332E-5</v>
      </c>
    </row>
    <row r="121" spans="1:4" x14ac:dyDescent="0.25">
      <c r="A121" s="4">
        <f t="shared" si="6"/>
        <v>22585</v>
      </c>
      <c r="B121" s="2">
        <v>592</v>
      </c>
      <c r="C121" s="5">
        <f t="shared" si="7"/>
        <v>1.5319448533513242E-2</v>
      </c>
      <c r="D121">
        <f t="shared" si="5"/>
        <v>2.3468550337096101E-4</v>
      </c>
    </row>
    <row r="122" spans="1:4" x14ac:dyDescent="0.25">
      <c r="A122" s="4">
        <f t="shared" si="6"/>
        <v>22586</v>
      </c>
      <c r="B122" s="2">
        <v>592</v>
      </c>
      <c r="C122" s="5">
        <f t="shared" si="7"/>
        <v>0</v>
      </c>
      <c r="D122">
        <f t="shared" si="5"/>
        <v>0</v>
      </c>
    </row>
    <row r="123" spans="1:4" x14ac:dyDescent="0.25">
      <c r="A123" s="4">
        <f t="shared" si="6"/>
        <v>22587</v>
      </c>
      <c r="B123" s="2">
        <v>596</v>
      </c>
      <c r="C123" s="5">
        <f t="shared" si="7"/>
        <v>6.7340321813441194E-3</v>
      </c>
      <c r="D123">
        <f t="shared" si="5"/>
        <v>4.5347189419378238E-5</v>
      </c>
    </row>
    <row r="124" spans="1:4" x14ac:dyDescent="0.25">
      <c r="A124" s="4">
        <f t="shared" si="6"/>
        <v>22588</v>
      </c>
      <c r="B124" s="2">
        <v>596</v>
      </c>
      <c r="C124" s="5">
        <f t="shared" si="7"/>
        <v>0</v>
      </c>
      <c r="D124">
        <f t="shared" si="5"/>
        <v>0</v>
      </c>
    </row>
    <row r="125" spans="1:4" x14ac:dyDescent="0.25">
      <c r="A125" s="4">
        <f t="shared" si="6"/>
        <v>22591</v>
      </c>
      <c r="B125" s="2">
        <v>595</v>
      </c>
      <c r="C125" s="5">
        <f t="shared" si="7"/>
        <v>-1.6792615197200253E-3</v>
      </c>
      <c r="D125">
        <f t="shared" si="5"/>
        <v>2.819919251612409E-6</v>
      </c>
    </row>
    <row r="126" spans="1:4" x14ac:dyDescent="0.25">
      <c r="A126" s="4">
        <f t="shared" si="6"/>
        <v>22592</v>
      </c>
      <c r="B126" s="2">
        <v>598</v>
      </c>
      <c r="C126" s="5">
        <f t="shared" si="7"/>
        <v>5.0293484050019585E-3</v>
      </c>
      <c r="D126">
        <f t="shared" si="5"/>
        <v>2.5294345378895743E-5</v>
      </c>
    </row>
    <row r="127" spans="1:4" x14ac:dyDescent="0.25">
      <c r="A127" s="4">
        <f t="shared" si="6"/>
        <v>22593</v>
      </c>
      <c r="B127" s="2">
        <v>598</v>
      </c>
      <c r="C127" s="5">
        <f t="shared" si="7"/>
        <v>0</v>
      </c>
      <c r="D127">
        <f t="shared" si="5"/>
        <v>0</v>
      </c>
    </row>
    <row r="128" spans="1:4" x14ac:dyDescent="0.25">
      <c r="A128" s="4">
        <f t="shared" si="6"/>
        <v>22594</v>
      </c>
      <c r="B128" s="2">
        <v>595</v>
      </c>
      <c r="C128" s="5">
        <f t="shared" si="7"/>
        <v>-5.0293484050019733E-3</v>
      </c>
      <c r="D128">
        <f t="shared" si="5"/>
        <v>2.5294345378895892E-5</v>
      </c>
    </row>
    <row r="129" spans="1:4" x14ac:dyDescent="0.25">
      <c r="A129" s="4">
        <f t="shared" si="6"/>
        <v>22595</v>
      </c>
      <c r="B129" s="2">
        <v>595</v>
      </c>
      <c r="C129" s="5">
        <f t="shared" si="7"/>
        <v>0</v>
      </c>
      <c r="D129">
        <f t="shared" si="5"/>
        <v>0</v>
      </c>
    </row>
    <row r="130" spans="1:4" x14ac:dyDescent="0.25">
      <c r="A130" s="4">
        <f t="shared" si="6"/>
        <v>22598</v>
      </c>
      <c r="B130" s="2">
        <v>592</v>
      </c>
      <c r="C130" s="5">
        <f t="shared" si="7"/>
        <v>-5.0547706616240603E-3</v>
      </c>
      <c r="D130">
        <f t="shared" si="5"/>
        <v>2.5550706441615341E-5</v>
      </c>
    </row>
    <row r="131" spans="1:4" x14ac:dyDescent="0.25">
      <c r="A131" s="4">
        <f t="shared" si="6"/>
        <v>22599</v>
      </c>
      <c r="B131" s="2">
        <v>588</v>
      </c>
      <c r="C131" s="5">
        <f t="shared" si="7"/>
        <v>-6.7796869853788038E-3</v>
      </c>
      <c r="D131">
        <f t="shared" ref="D131:D194" si="8">C131^2</f>
        <v>4.5964155619714735E-5</v>
      </c>
    </row>
    <row r="132" spans="1:4" x14ac:dyDescent="0.25">
      <c r="A132" s="4">
        <f t="shared" ref="A132:A195" si="9">WORKDAY(A131,1)</f>
        <v>22600</v>
      </c>
      <c r="B132" s="2">
        <v>582</v>
      </c>
      <c r="C132" s="5">
        <f t="shared" ref="C132:C195" si="10">LN(B132/B131)</f>
        <v>-1.025650016718911E-2</v>
      </c>
      <c r="D132">
        <f t="shared" si="8"/>
        <v>1.0519579567955024E-4</v>
      </c>
    </row>
    <row r="133" spans="1:4" x14ac:dyDescent="0.25">
      <c r="A133" s="4">
        <f t="shared" si="9"/>
        <v>22601</v>
      </c>
      <c r="B133" s="2">
        <v>576</v>
      </c>
      <c r="C133" s="5">
        <f t="shared" si="10"/>
        <v>-1.0362787035546547E-2</v>
      </c>
      <c r="D133">
        <f t="shared" si="8"/>
        <v>1.0738735514409158E-4</v>
      </c>
    </row>
    <row r="134" spans="1:4" x14ac:dyDescent="0.25">
      <c r="A134" s="4">
        <f t="shared" si="9"/>
        <v>22602</v>
      </c>
      <c r="B134" s="2">
        <v>578</v>
      </c>
      <c r="C134" s="5">
        <f t="shared" si="10"/>
        <v>3.4662079764863291E-3</v>
      </c>
      <c r="D134">
        <f t="shared" si="8"/>
        <v>1.2014597736257452E-5</v>
      </c>
    </row>
    <row r="135" spans="1:4" x14ac:dyDescent="0.25">
      <c r="A135" s="4">
        <f t="shared" si="9"/>
        <v>22605</v>
      </c>
      <c r="B135" s="2">
        <v>589</v>
      </c>
      <c r="C135" s="5">
        <f t="shared" si="10"/>
        <v>1.8852314979209195E-2</v>
      </c>
      <c r="D135">
        <f t="shared" si="8"/>
        <v>3.5540978007531538E-4</v>
      </c>
    </row>
    <row r="136" spans="1:4" x14ac:dyDescent="0.25">
      <c r="A136" s="4">
        <f t="shared" si="9"/>
        <v>22606</v>
      </c>
      <c r="B136" s="2">
        <v>585</v>
      </c>
      <c r="C136" s="5">
        <f t="shared" si="10"/>
        <v>-6.8143364197301654E-3</v>
      </c>
      <c r="D136">
        <f t="shared" si="8"/>
        <v>4.643518084126093E-5</v>
      </c>
    </row>
    <row r="137" spans="1:4" x14ac:dyDescent="0.25">
      <c r="A137" s="4">
        <f t="shared" si="9"/>
        <v>22607</v>
      </c>
      <c r="B137" s="2">
        <v>580</v>
      </c>
      <c r="C137" s="5">
        <f t="shared" si="10"/>
        <v>-8.5837436913914419E-3</v>
      </c>
      <c r="D137">
        <f t="shared" si="8"/>
        <v>7.3680655759502376E-5</v>
      </c>
    </row>
    <row r="138" spans="1:4" x14ac:dyDescent="0.25">
      <c r="A138" s="4">
        <f t="shared" si="9"/>
        <v>22608</v>
      </c>
      <c r="B138" s="2">
        <v>579</v>
      </c>
      <c r="C138" s="5">
        <f t="shared" si="10"/>
        <v>-1.7256259674697252E-3</v>
      </c>
      <c r="D138">
        <f t="shared" si="8"/>
        <v>2.977784979605825E-6</v>
      </c>
    </row>
    <row r="139" spans="1:4" x14ac:dyDescent="0.25">
      <c r="A139" s="4">
        <f t="shared" si="9"/>
        <v>22609</v>
      </c>
      <c r="B139" s="2">
        <v>584</v>
      </c>
      <c r="C139" s="5">
        <f t="shared" si="10"/>
        <v>8.5985052552317708E-3</v>
      </c>
      <c r="D139">
        <f t="shared" si="8"/>
        <v>7.3934292624248374E-5</v>
      </c>
    </row>
    <row r="140" spans="1:4" x14ac:dyDescent="0.25">
      <c r="A140" s="4">
        <f t="shared" si="9"/>
        <v>22612</v>
      </c>
      <c r="B140" s="2">
        <v>581</v>
      </c>
      <c r="C140" s="5">
        <f t="shared" si="10"/>
        <v>-5.1502259763157934E-3</v>
      </c>
      <c r="D140">
        <f t="shared" si="8"/>
        <v>2.6524827607117968E-5</v>
      </c>
    </row>
    <row r="141" spans="1:4" x14ac:dyDescent="0.25">
      <c r="A141" s="4">
        <f t="shared" si="9"/>
        <v>22613</v>
      </c>
      <c r="B141" s="2">
        <v>581</v>
      </c>
      <c r="C141" s="5">
        <f t="shared" si="10"/>
        <v>0</v>
      </c>
      <c r="D141">
        <f t="shared" si="8"/>
        <v>0</v>
      </c>
    </row>
    <row r="142" spans="1:4" x14ac:dyDescent="0.25">
      <c r="A142" s="4">
        <f t="shared" si="9"/>
        <v>22614</v>
      </c>
      <c r="B142" s="2">
        <v>577</v>
      </c>
      <c r="C142" s="5">
        <f t="shared" si="10"/>
        <v>-6.9084903438116733E-3</v>
      </c>
      <c r="D142">
        <f t="shared" si="8"/>
        <v>4.7727238830539132E-5</v>
      </c>
    </row>
    <row r="143" spans="1:4" x14ac:dyDescent="0.25">
      <c r="A143" s="4">
        <f t="shared" si="9"/>
        <v>22615</v>
      </c>
      <c r="B143" s="2">
        <v>577</v>
      </c>
      <c r="C143" s="5">
        <f t="shared" si="10"/>
        <v>0</v>
      </c>
      <c r="D143">
        <f t="shared" si="8"/>
        <v>0</v>
      </c>
    </row>
    <row r="144" spans="1:4" x14ac:dyDescent="0.25">
      <c r="A144" s="4">
        <f t="shared" si="9"/>
        <v>22616</v>
      </c>
      <c r="B144" s="2">
        <v>578</v>
      </c>
      <c r="C144" s="5">
        <f t="shared" si="10"/>
        <v>1.7316021642778939E-3</v>
      </c>
      <c r="D144">
        <f t="shared" si="8"/>
        <v>2.998446055331886E-6</v>
      </c>
    </row>
    <row r="145" spans="1:4" x14ac:dyDescent="0.25">
      <c r="A145" s="4">
        <f t="shared" si="9"/>
        <v>22619</v>
      </c>
      <c r="B145" s="2">
        <v>580</v>
      </c>
      <c r="C145" s="5">
        <f t="shared" si="10"/>
        <v>3.4542348680876036E-3</v>
      </c>
      <c r="D145">
        <f t="shared" si="8"/>
        <v>1.1931738523912184E-5</v>
      </c>
    </row>
    <row r="146" spans="1:4" x14ac:dyDescent="0.25">
      <c r="A146" s="4">
        <f t="shared" si="9"/>
        <v>22620</v>
      </c>
      <c r="B146" s="2">
        <v>586</v>
      </c>
      <c r="C146" s="5">
        <f t="shared" si="10"/>
        <v>1.0291686036547506E-2</v>
      </c>
      <c r="D146">
        <f t="shared" si="8"/>
        <v>1.0591880147486691E-4</v>
      </c>
    </row>
    <row r="147" spans="1:4" x14ac:dyDescent="0.25">
      <c r="A147" s="4">
        <f t="shared" si="9"/>
        <v>22621</v>
      </c>
      <c r="B147" s="2">
        <v>583</v>
      </c>
      <c r="C147" s="5">
        <f t="shared" si="10"/>
        <v>-5.1326032265202022E-3</v>
      </c>
      <c r="D147">
        <f t="shared" si="8"/>
        <v>2.6343615880885592E-5</v>
      </c>
    </row>
    <row r="148" spans="1:4" x14ac:dyDescent="0.25">
      <c r="A148" s="4">
        <f t="shared" si="9"/>
        <v>22622</v>
      </c>
      <c r="B148" s="2">
        <v>581</v>
      </c>
      <c r="C148" s="5">
        <f t="shared" si="10"/>
        <v>-3.4364294985810982E-3</v>
      </c>
      <c r="D148">
        <f t="shared" si="8"/>
        <v>1.1809047698718339E-5</v>
      </c>
    </row>
    <row r="149" spans="1:4" x14ac:dyDescent="0.25">
      <c r="A149" s="4">
        <f t="shared" si="9"/>
        <v>22623</v>
      </c>
      <c r="B149" s="2">
        <v>576</v>
      </c>
      <c r="C149" s="5">
        <f t="shared" si="10"/>
        <v>-8.6430961560199689E-3</v>
      </c>
      <c r="D149">
        <f t="shared" si="8"/>
        <v>7.4703111162207158E-5</v>
      </c>
    </row>
    <row r="150" spans="1:4" x14ac:dyDescent="0.25">
      <c r="A150" s="4">
        <f t="shared" si="9"/>
        <v>22626</v>
      </c>
      <c r="B150" s="2">
        <v>571</v>
      </c>
      <c r="C150" s="5">
        <f t="shared" si="10"/>
        <v>-8.7184510398810467E-3</v>
      </c>
      <c r="D150">
        <f t="shared" si="8"/>
        <v>7.6011388534802911E-5</v>
      </c>
    </row>
    <row r="151" spans="1:4" x14ac:dyDescent="0.25">
      <c r="A151" s="4">
        <f t="shared" si="9"/>
        <v>22627</v>
      </c>
      <c r="B151" s="2">
        <v>575</v>
      </c>
      <c r="C151" s="5">
        <f t="shared" si="10"/>
        <v>6.9808311413401408E-3</v>
      </c>
      <c r="D151">
        <f t="shared" si="8"/>
        <v>4.8732003423904295E-5</v>
      </c>
    </row>
    <row r="152" spans="1:4" x14ac:dyDescent="0.25">
      <c r="A152" s="4">
        <f t="shared" si="9"/>
        <v>22628</v>
      </c>
      <c r="B152" s="2">
        <v>575</v>
      </c>
      <c r="C152" s="5">
        <f t="shared" si="10"/>
        <v>0</v>
      </c>
      <c r="D152">
        <f t="shared" si="8"/>
        <v>0</v>
      </c>
    </row>
    <row r="153" spans="1:4" x14ac:dyDescent="0.25">
      <c r="A153" s="4">
        <f t="shared" si="9"/>
        <v>22629</v>
      </c>
      <c r="B153" s="2">
        <v>573</v>
      </c>
      <c r="C153" s="5">
        <f t="shared" si="10"/>
        <v>-3.4843240826109225E-3</v>
      </c>
      <c r="D153">
        <f t="shared" si="8"/>
        <v>1.2140514312662446E-5</v>
      </c>
    </row>
    <row r="154" spans="1:4" x14ac:dyDescent="0.25">
      <c r="A154" s="4">
        <f t="shared" si="9"/>
        <v>22630</v>
      </c>
      <c r="B154" s="2">
        <v>577</v>
      </c>
      <c r="C154" s="5">
        <f t="shared" si="10"/>
        <v>6.9565497933599309E-3</v>
      </c>
      <c r="D154">
        <f t="shared" si="8"/>
        <v>4.8393585027496095E-5</v>
      </c>
    </row>
    <row r="155" spans="1:4" x14ac:dyDescent="0.25">
      <c r="A155" s="4">
        <f t="shared" si="9"/>
        <v>22633</v>
      </c>
      <c r="B155" s="2">
        <v>582</v>
      </c>
      <c r="C155" s="5">
        <f t="shared" si="10"/>
        <v>8.6281812233381886E-3</v>
      </c>
      <c r="D155">
        <f t="shared" si="8"/>
        <v>7.4445511222765681E-5</v>
      </c>
    </row>
    <row r="156" spans="1:4" x14ac:dyDescent="0.25">
      <c r="A156" s="4">
        <f t="shared" si="9"/>
        <v>22634</v>
      </c>
      <c r="B156" s="2">
        <v>584</v>
      </c>
      <c r="C156" s="5">
        <f t="shared" si="10"/>
        <v>3.4305350967892222E-3</v>
      </c>
      <c r="D156">
        <f t="shared" si="8"/>
        <v>1.1768571050302639E-5</v>
      </c>
    </row>
    <row r="157" spans="1:4" x14ac:dyDescent="0.25">
      <c r="A157" s="4">
        <f t="shared" si="9"/>
        <v>22635</v>
      </c>
      <c r="B157" s="2">
        <v>579</v>
      </c>
      <c r="C157" s="5">
        <f t="shared" si="10"/>
        <v>-8.5985052552317934E-3</v>
      </c>
      <c r="D157">
        <f t="shared" si="8"/>
        <v>7.3934292624248767E-5</v>
      </c>
    </row>
    <row r="158" spans="1:4" x14ac:dyDescent="0.25">
      <c r="A158" s="4">
        <f t="shared" si="9"/>
        <v>22636</v>
      </c>
      <c r="B158" s="2">
        <v>572</v>
      </c>
      <c r="C158" s="5">
        <f t="shared" si="10"/>
        <v>-1.216348619319735E-2</v>
      </c>
      <c r="D158">
        <f t="shared" si="8"/>
        <v>1.4795039637210256E-4</v>
      </c>
    </row>
    <row r="159" spans="1:4" x14ac:dyDescent="0.25">
      <c r="A159" s="4">
        <f t="shared" si="9"/>
        <v>22637</v>
      </c>
      <c r="B159" s="2">
        <v>577</v>
      </c>
      <c r="C159" s="5">
        <f t="shared" si="10"/>
        <v>8.7032751283016713E-3</v>
      </c>
      <c r="D159">
        <f t="shared" si="8"/>
        <v>7.574699795891447E-5</v>
      </c>
    </row>
    <row r="160" spans="1:4" x14ac:dyDescent="0.25">
      <c r="A160" s="4">
        <f t="shared" si="9"/>
        <v>22640</v>
      </c>
      <c r="B160" s="2">
        <v>571</v>
      </c>
      <c r="C160" s="5">
        <f t="shared" si="10"/>
        <v>-1.0453056852089368E-2</v>
      </c>
      <c r="D160">
        <f t="shared" si="8"/>
        <v>1.0926639755301249E-4</v>
      </c>
    </row>
    <row r="161" spans="1:4" x14ac:dyDescent="0.25">
      <c r="A161" s="4">
        <f t="shared" si="9"/>
        <v>22641</v>
      </c>
      <c r="B161" s="2">
        <v>560</v>
      </c>
      <c r="C161" s="5">
        <f t="shared" si="10"/>
        <v>-1.9452425926815294E-2</v>
      </c>
      <c r="D161">
        <f t="shared" si="8"/>
        <v>3.7839687443823582E-4</v>
      </c>
    </row>
    <row r="162" spans="1:4" x14ac:dyDescent="0.25">
      <c r="A162" s="4">
        <f t="shared" si="9"/>
        <v>22642</v>
      </c>
      <c r="B162" s="2">
        <v>549</v>
      </c>
      <c r="C162" s="5">
        <f t="shared" si="10"/>
        <v>-1.9838342219664327E-2</v>
      </c>
      <c r="D162">
        <f t="shared" si="8"/>
        <v>3.9355982202451614E-4</v>
      </c>
    </row>
    <row r="163" spans="1:4" x14ac:dyDescent="0.25">
      <c r="A163" s="4">
        <f t="shared" si="9"/>
        <v>22643</v>
      </c>
      <c r="B163" s="2">
        <v>556</v>
      </c>
      <c r="C163" s="5">
        <f t="shared" si="10"/>
        <v>1.2669852741051686E-2</v>
      </c>
      <c r="D163">
        <f t="shared" si="8"/>
        <v>1.605251684799349E-4</v>
      </c>
    </row>
    <row r="164" spans="1:4" x14ac:dyDescent="0.25">
      <c r="A164" s="4">
        <f t="shared" si="9"/>
        <v>22644</v>
      </c>
      <c r="B164" s="2">
        <v>557</v>
      </c>
      <c r="C164" s="5">
        <f t="shared" si="10"/>
        <v>1.7969456767016347E-3</v>
      </c>
      <c r="D164">
        <f t="shared" si="8"/>
        <v>3.2290137650166961E-6</v>
      </c>
    </row>
    <row r="165" spans="1:4" x14ac:dyDescent="0.25">
      <c r="A165" s="4">
        <f t="shared" si="9"/>
        <v>22647</v>
      </c>
      <c r="B165" s="2">
        <v>563</v>
      </c>
      <c r="C165" s="5">
        <f t="shared" si="10"/>
        <v>1.0714388212406268E-2</v>
      </c>
      <c r="D165">
        <f t="shared" si="8"/>
        <v>1.1479811476615038E-4</v>
      </c>
    </row>
    <row r="166" spans="1:4" x14ac:dyDescent="0.25">
      <c r="A166" s="4">
        <f t="shared" si="9"/>
        <v>22648</v>
      </c>
      <c r="B166" s="2">
        <v>564</v>
      </c>
      <c r="C166" s="5">
        <f t="shared" si="10"/>
        <v>1.7746233583684796E-3</v>
      </c>
      <c r="D166">
        <f t="shared" si="8"/>
        <v>3.149288064067021E-6</v>
      </c>
    </row>
    <row r="167" spans="1:4" x14ac:dyDescent="0.25">
      <c r="A167" s="4">
        <f t="shared" si="9"/>
        <v>22649</v>
      </c>
      <c r="B167" s="2">
        <v>567</v>
      </c>
      <c r="C167" s="5">
        <f t="shared" si="10"/>
        <v>5.3050522296930981E-3</v>
      </c>
      <c r="D167">
        <f t="shared" si="8"/>
        <v>2.814357915977171E-5</v>
      </c>
    </row>
    <row r="168" spans="1:4" x14ac:dyDescent="0.25">
      <c r="A168" s="4">
        <f t="shared" si="9"/>
        <v>22650</v>
      </c>
      <c r="B168" s="2">
        <v>561</v>
      </c>
      <c r="C168" s="5">
        <f t="shared" si="10"/>
        <v>-1.0638398205055754E-2</v>
      </c>
      <c r="D168">
        <f t="shared" si="8"/>
        <v>1.1317551636933348E-4</v>
      </c>
    </row>
    <row r="169" spans="1:4" x14ac:dyDescent="0.25">
      <c r="A169" s="4">
        <f t="shared" si="9"/>
        <v>22651</v>
      </c>
      <c r="B169" s="2">
        <v>559</v>
      </c>
      <c r="C169" s="5">
        <f t="shared" si="10"/>
        <v>-3.5714323675971335E-3</v>
      </c>
      <c r="D169">
        <f t="shared" si="8"/>
        <v>1.2755129156320466E-5</v>
      </c>
    </row>
    <row r="170" spans="1:4" x14ac:dyDescent="0.25">
      <c r="A170" s="4">
        <f t="shared" si="9"/>
        <v>22654</v>
      </c>
      <c r="B170" s="2">
        <v>553</v>
      </c>
      <c r="C170" s="5">
        <f t="shared" si="10"/>
        <v>-1.0791471632764319E-2</v>
      </c>
      <c r="D170">
        <f t="shared" si="8"/>
        <v>1.1645586000075699E-4</v>
      </c>
    </row>
    <row r="171" spans="1:4" x14ac:dyDescent="0.25">
      <c r="A171" s="4">
        <f t="shared" si="9"/>
        <v>22655</v>
      </c>
      <c r="B171" s="2">
        <v>553</v>
      </c>
      <c r="C171" s="5">
        <f t="shared" si="10"/>
        <v>0</v>
      </c>
      <c r="D171">
        <f t="shared" si="8"/>
        <v>0</v>
      </c>
    </row>
    <row r="172" spans="1:4" x14ac:dyDescent="0.25">
      <c r="A172" s="4">
        <f t="shared" si="9"/>
        <v>22656</v>
      </c>
      <c r="B172" s="2">
        <v>553</v>
      </c>
      <c r="C172" s="5">
        <f t="shared" si="10"/>
        <v>0</v>
      </c>
      <c r="D172">
        <f t="shared" si="8"/>
        <v>0</v>
      </c>
    </row>
    <row r="173" spans="1:4" x14ac:dyDescent="0.25">
      <c r="A173" s="4">
        <f t="shared" si="9"/>
        <v>22657</v>
      </c>
      <c r="B173" s="2">
        <v>547</v>
      </c>
      <c r="C173" s="5">
        <f t="shared" si="10"/>
        <v>-1.0909199100353621E-2</v>
      </c>
      <c r="D173">
        <f t="shared" si="8"/>
        <v>1.1901062501115625E-4</v>
      </c>
    </row>
    <row r="174" spans="1:4" x14ac:dyDescent="0.25">
      <c r="A174" s="4">
        <f t="shared" si="9"/>
        <v>22658</v>
      </c>
      <c r="B174" s="2">
        <v>550</v>
      </c>
      <c r="C174" s="5">
        <f t="shared" si="10"/>
        <v>5.4694758045354761E-3</v>
      </c>
      <c r="D174">
        <f t="shared" si="8"/>
        <v>2.9915165576398994E-5</v>
      </c>
    </row>
    <row r="175" spans="1:4" x14ac:dyDescent="0.25">
      <c r="A175" s="4">
        <f t="shared" si="9"/>
        <v>22661</v>
      </c>
      <c r="B175" s="2">
        <v>544</v>
      </c>
      <c r="C175" s="5">
        <f t="shared" si="10"/>
        <v>-1.0969031370573933E-2</v>
      </c>
      <c r="D175">
        <f t="shared" si="8"/>
        <v>1.2031964920863506E-4</v>
      </c>
    </row>
    <row r="176" spans="1:4" x14ac:dyDescent="0.25">
      <c r="A176" s="4">
        <f t="shared" si="9"/>
        <v>22662</v>
      </c>
      <c r="B176" s="2">
        <v>541</v>
      </c>
      <c r="C176" s="5">
        <f t="shared" si="10"/>
        <v>-5.5299680094610861E-3</v>
      </c>
      <c r="D176">
        <f t="shared" si="8"/>
        <v>3.0580546185663004E-5</v>
      </c>
    </row>
    <row r="177" spans="1:4" x14ac:dyDescent="0.25">
      <c r="A177" s="4">
        <f t="shared" si="9"/>
        <v>22663</v>
      </c>
      <c r="B177" s="2">
        <v>532</v>
      </c>
      <c r="C177" s="5">
        <f t="shared" si="10"/>
        <v>-1.6775789504837126E-2</v>
      </c>
      <c r="D177">
        <f t="shared" si="8"/>
        <v>2.8142711351060348E-4</v>
      </c>
    </row>
    <row r="178" spans="1:4" x14ac:dyDescent="0.25">
      <c r="A178" s="4">
        <f t="shared" si="9"/>
        <v>22664</v>
      </c>
      <c r="B178" s="2">
        <v>525</v>
      </c>
      <c r="C178" s="5">
        <f t="shared" si="10"/>
        <v>-1.324522675002068E-2</v>
      </c>
      <c r="D178">
        <f t="shared" si="8"/>
        <v>1.7543603165946339E-4</v>
      </c>
    </row>
    <row r="179" spans="1:4" x14ac:dyDescent="0.25">
      <c r="A179" s="4">
        <f t="shared" si="9"/>
        <v>22665</v>
      </c>
      <c r="B179" s="2">
        <v>542</v>
      </c>
      <c r="C179" s="5">
        <f t="shared" si="10"/>
        <v>3.1867738848022478E-2</v>
      </c>
      <c r="D179">
        <f t="shared" si="8"/>
        <v>1.015552779285761E-3</v>
      </c>
    </row>
    <row r="180" spans="1:4" x14ac:dyDescent="0.25">
      <c r="A180" s="4">
        <f t="shared" si="9"/>
        <v>22668</v>
      </c>
      <c r="B180" s="2">
        <v>555</v>
      </c>
      <c r="C180" s="5">
        <f t="shared" si="10"/>
        <v>2.3702112306788307E-2</v>
      </c>
      <c r="D180">
        <f t="shared" si="8"/>
        <v>5.6179012780360575E-4</v>
      </c>
    </row>
    <row r="181" spans="1:4" x14ac:dyDescent="0.25">
      <c r="A181" s="4">
        <f t="shared" si="9"/>
        <v>22669</v>
      </c>
      <c r="B181" s="2">
        <v>558</v>
      </c>
      <c r="C181" s="5">
        <f t="shared" si="10"/>
        <v>5.390848634876373E-3</v>
      </c>
      <c r="D181">
        <f t="shared" si="8"/>
        <v>2.9061249004148455E-5</v>
      </c>
    </row>
    <row r="182" spans="1:4" x14ac:dyDescent="0.25">
      <c r="A182" s="4">
        <f t="shared" si="9"/>
        <v>22670</v>
      </c>
      <c r="B182" s="2">
        <v>551</v>
      </c>
      <c r="C182" s="5">
        <f t="shared" si="10"/>
        <v>-1.2624153228396402E-2</v>
      </c>
      <c r="D182">
        <f t="shared" si="8"/>
        <v>1.593692447340313E-4</v>
      </c>
    </row>
    <row r="183" spans="1:4" x14ac:dyDescent="0.25">
      <c r="A183" s="4">
        <f t="shared" si="9"/>
        <v>22671</v>
      </c>
      <c r="B183" s="2">
        <v>551</v>
      </c>
      <c r="C183" s="5">
        <f t="shared" si="10"/>
        <v>0</v>
      </c>
      <c r="D183">
        <f t="shared" si="8"/>
        <v>0</v>
      </c>
    </row>
    <row r="184" spans="1:4" x14ac:dyDescent="0.25">
      <c r="A184" s="4">
        <f t="shared" si="9"/>
        <v>22672</v>
      </c>
      <c r="B184" s="2">
        <v>552</v>
      </c>
      <c r="C184" s="5">
        <f t="shared" si="10"/>
        <v>1.8132371241807218E-3</v>
      </c>
      <c r="D184">
        <f t="shared" si="8"/>
        <v>3.2878288685071743E-6</v>
      </c>
    </row>
    <row r="185" spans="1:4" x14ac:dyDescent="0.25">
      <c r="A185" s="4">
        <f t="shared" si="9"/>
        <v>22675</v>
      </c>
      <c r="B185" s="2">
        <v>553</v>
      </c>
      <c r="C185" s="5">
        <f t="shared" si="10"/>
        <v>1.8099552452393861E-3</v>
      </c>
      <c r="D185">
        <f t="shared" si="8"/>
        <v>3.2759379897695662E-6</v>
      </c>
    </row>
    <row r="186" spans="1:4" x14ac:dyDescent="0.25">
      <c r="A186" s="4">
        <f t="shared" si="9"/>
        <v>22676</v>
      </c>
      <c r="B186" s="2">
        <v>557</v>
      </c>
      <c r="C186" s="5">
        <f t="shared" si="10"/>
        <v>7.2072384049491666E-3</v>
      </c>
      <c r="D186">
        <f t="shared" si="8"/>
        <v>5.1944285425774205E-5</v>
      </c>
    </row>
    <row r="187" spans="1:4" x14ac:dyDescent="0.25">
      <c r="A187" s="4">
        <f t="shared" si="9"/>
        <v>22677</v>
      </c>
      <c r="B187" s="2">
        <v>557</v>
      </c>
      <c r="C187" s="5">
        <f t="shared" si="10"/>
        <v>0</v>
      </c>
      <c r="D187">
        <f t="shared" si="8"/>
        <v>0</v>
      </c>
    </row>
    <row r="188" spans="1:4" x14ac:dyDescent="0.25">
      <c r="A188" s="4">
        <f t="shared" si="9"/>
        <v>22678</v>
      </c>
      <c r="B188" s="2">
        <v>548</v>
      </c>
      <c r="C188" s="5">
        <f t="shared" si="10"/>
        <v>-1.6289952979268458E-2</v>
      </c>
      <c r="D188">
        <f t="shared" si="8"/>
        <v>2.6536256806677732E-4</v>
      </c>
    </row>
    <row r="189" spans="1:4" x14ac:dyDescent="0.25">
      <c r="A189" s="4">
        <f t="shared" si="9"/>
        <v>22679</v>
      </c>
      <c r="B189" s="2">
        <v>547</v>
      </c>
      <c r="C189" s="5">
        <f t="shared" si="10"/>
        <v>-1.8264845260342985E-3</v>
      </c>
      <c r="D189">
        <f t="shared" si="8"/>
        <v>3.3360457238427362E-6</v>
      </c>
    </row>
    <row r="190" spans="1:4" x14ac:dyDescent="0.25">
      <c r="A190" s="4">
        <f t="shared" si="9"/>
        <v>22682</v>
      </c>
      <c r="B190" s="2">
        <v>545</v>
      </c>
      <c r="C190" s="5">
        <f t="shared" si="10"/>
        <v>-3.6630077587371467E-3</v>
      </c>
      <c r="D190">
        <f t="shared" si="8"/>
        <v>1.3417625840568534E-5</v>
      </c>
    </row>
    <row r="191" spans="1:4" x14ac:dyDescent="0.25">
      <c r="A191" s="4">
        <f t="shared" si="9"/>
        <v>22683</v>
      </c>
      <c r="B191" s="2">
        <v>545</v>
      </c>
      <c r="C191" s="5">
        <f t="shared" si="10"/>
        <v>0</v>
      </c>
      <c r="D191">
        <f t="shared" si="8"/>
        <v>0</v>
      </c>
    </row>
    <row r="192" spans="1:4" x14ac:dyDescent="0.25">
      <c r="A192" s="4">
        <f t="shared" si="9"/>
        <v>22684</v>
      </c>
      <c r="B192" s="2">
        <v>539</v>
      </c>
      <c r="C192" s="5">
        <f t="shared" si="10"/>
        <v>-1.1070223754246921E-2</v>
      </c>
      <c r="D192">
        <f t="shared" si="8"/>
        <v>1.225498539690928E-4</v>
      </c>
    </row>
    <row r="193" spans="1:4" x14ac:dyDescent="0.25">
      <c r="A193" s="4">
        <f t="shared" si="9"/>
        <v>22685</v>
      </c>
      <c r="B193" s="2">
        <v>539</v>
      </c>
      <c r="C193" s="5">
        <f t="shared" si="10"/>
        <v>0</v>
      </c>
      <c r="D193">
        <f t="shared" si="8"/>
        <v>0</v>
      </c>
    </row>
    <row r="194" spans="1:4" x14ac:dyDescent="0.25">
      <c r="A194" s="4">
        <f t="shared" si="9"/>
        <v>22686</v>
      </c>
      <c r="B194" s="2">
        <v>535</v>
      </c>
      <c r="C194" s="5">
        <f t="shared" si="10"/>
        <v>-7.4488240129906248E-3</v>
      </c>
      <c r="D194">
        <f t="shared" si="8"/>
        <v>5.5484979176505753E-5</v>
      </c>
    </row>
    <row r="195" spans="1:4" x14ac:dyDescent="0.25">
      <c r="A195" s="4">
        <f t="shared" si="9"/>
        <v>22689</v>
      </c>
      <c r="B195" s="2">
        <v>537</v>
      </c>
      <c r="C195" s="5">
        <f t="shared" si="10"/>
        <v>3.7313476128581842E-3</v>
      </c>
      <c r="D195">
        <f t="shared" ref="D195:D258" si="11">C195^2</f>
        <v>1.392295500798247E-5</v>
      </c>
    </row>
    <row r="196" spans="1:4" x14ac:dyDescent="0.25">
      <c r="A196" s="4">
        <f t="shared" ref="A196:A259" si="12">WORKDAY(A195,1)</f>
        <v>22690</v>
      </c>
      <c r="B196" s="2">
        <v>535</v>
      </c>
      <c r="C196" s="5">
        <f t="shared" ref="C196:C259" si="13">LN(B196/B195)</f>
        <v>-3.7313476128581356E-3</v>
      </c>
      <c r="D196">
        <f t="shared" si="11"/>
        <v>1.3922955007982107E-5</v>
      </c>
    </row>
    <row r="197" spans="1:4" x14ac:dyDescent="0.25">
      <c r="A197" s="4">
        <f t="shared" si="12"/>
        <v>22691</v>
      </c>
      <c r="B197" s="2">
        <v>536</v>
      </c>
      <c r="C197" s="5">
        <f t="shared" si="13"/>
        <v>1.8674141747954624E-3</v>
      </c>
      <c r="D197">
        <f t="shared" si="11"/>
        <v>3.4872357002270177E-6</v>
      </c>
    </row>
    <row r="198" spans="1:4" x14ac:dyDescent="0.25">
      <c r="A198" s="4">
        <f t="shared" si="12"/>
        <v>22692</v>
      </c>
      <c r="B198" s="2">
        <v>537</v>
      </c>
      <c r="C198" s="5">
        <f t="shared" si="13"/>
        <v>1.8639334380627327E-3</v>
      </c>
      <c r="D198">
        <f t="shared" si="11"/>
        <v>3.4742478615283588E-6</v>
      </c>
    </row>
    <row r="199" spans="1:4" x14ac:dyDescent="0.25">
      <c r="A199" s="4">
        <f t="shared" si="12"/>
        <v>22693</v>
      </c>
      <c r="B199" s="2">
        <v>543</v>
      </c>
      <c r="C199" s="5">
        <f t="shared" si="13"/>
        <v>1.1111225425070849E-2</v>
      </c>
      <c r="D199">
        <f t="shared" si="11"/>
        <v>1.2345933044674088E-4</v>
      </c>
    </row>
    <row r="200" spans="1:4" x14ac:dyDescent="0.25">
      <c r="A200" s="4">
        <f t="shared" si="12"/>
        <v>22696</v>
      </c>
      <c r="B200" s="2">
        <v>548</v>
      </c>
      <c r="C200" s="5">
        <f t="shared" si="13"/>
        <v>9.165967014080182E-3</v>
      </c>
      <c r="D200">
        <f t="shared" si="11"/>
        <v>8.4014951303205967E-5</v>
      </c>
    </row>
    <row r="201" spans="1:4" x14ac:dyDescent="0.25">
      <c r="A201" s="4">
        <f t="shared" si="12"/>
        <v>22697</v>
      </c>
      <c r="B201" s="2">
        <v>546</v>
      </c>
      <c r="C201" s="5">
        <f t="shared" si="13"/>
        <v>-3.6563112031105433E-3</v>
      </c>
      <c r="D201">
        <f t="shared" si="11"/>
        <v>1.3368611613991669E-5</v>
      </c>
    </row>
    <row r="202" spans="1:4" x14ac:dyDescent="0.25">
      <c r="A202" s="4">
        <f t="shared" si="12"/>
        <v>22698</v>
      </c>
      <c r="B202" s="2">
        <v>547</v>
      </c>
      <c r="C202" s="5">
        <f t="shared" si="13"/>
        <v>1.8298266770761572E-3</v>
      </c>
      <c r="D202">
        <f t="shared" si="11"/>
        <v>3.3482656681395713E-6</v>
      </c>
    </row>
    <row r="203" spans="1:4" x14ac:dyDescent="0.25">
      <c r="A203" s="4">
        <f t="shared" si="12"/>
        <v>22699</v>
      </c>
      <c r="B203" s="2">
        <v>548</v>
      </c>
      <c r="C203" s="5">
        <f t="shared" si="13"/>
        <v>1.8264845260342812E-3</v>
      </c>
      <c r="D203">
        <f t="shared" si="11"/>
        <v>3.3360457238426727E-6</v>
      </c>
    </row>
    <row r="204" spans="1:4" x14ac:dyDescent="0.25">
      <c r="A204" s="4">
        <f t="shared" si="12"/>
        <v>22700</v>
      </c>
      <c r="B204" s="2">
        <v>549</v>
      </c>
      <c r="C204" s="5">
        <f t="shared" si="13"/>
        <v>1.8231545615151783E-3</v>
      </c>
      <c r="D204">
        <f t="shared" si="11"/>
        <v>3.3238925551736022E-6</v>
      </c>
    </row>
    <row r="205" spans="1:4" x14ac:dyDescent="0.25">
      <c r="A205" s="4">
        <f t="shared" si="12"/>
        <v>22703</v>
      </c>
      <c r="B205" s="2">
        <v>553</v>
      </c>
      <c r="C205" s="5">
        <f t="shared" si="13"/>
        <v>7.2595600128041024E-3</v>
      </c>
      <c r="D205">
        <f t="shared" si="11"/>
        <v>5.2701211579504299E-5</v>
      </c>
    </row>
    <row r="206" spans="1:4" x14ac:dyDescent="0.25">
      <c r="A206" s="4">
        <f t="shared" si="12"/>
        <v>22704</v>
      </c>
      <c r="B206" s="2">
        <v>553</v>
      </c>
      <c r="C206" s="5">
        <f t="shared" si="13"/>
        <v>0</v>
      </c>
      <c r="D206">
        <f t="shared" si="11"/>
        <v>0</v>
      </c>
    </row>
    <row r="207" spans="1:4" x14ac:dyDescent="0.25">
      <c r="A207" s="4">
        <f t="shared" si="12"/>
        <v>22705</v>
      </c>
      <c r="B207" s="2">
        <v>552</v>
      </c>
      <c r="C207" s="5">
        <f t="shared" si="13"/>
        <v>-1.8099552452395303E-3</v>
      </c>
      <c r="D207">
        <f t="shared" si="11"/>
        <v>3.2759379897700884E-6</v>
      </c>
    </row>
    <row r="208" spans="1:4" x14ac:dyDescent="0.25">
      <c r="A208" s="4">
        <f t="shared" si="12"/>
        <v>22706</v>
      </c>
      <c r="B208" s="2">
        <v>551</v>
      </c>
      <c r="C208" s="5">
        <f t="shared" si="13"/>
        <v>-1.8132371241808313E-3</v>
      </c>
      <c r="D208">
        <f t="shared" si="11"/>
        <v>3.2878288685075716E-6</v>
      </c>
    </row>
    <row r="209" spans="1:4" x14ac:dyDescent="0.25">
      <c r="A209" s="4">
        <f t="shared" si="12"/>
        <v>22707</v>
      </c>
      <c r="B209" s="2">
        <v>550</v>
      </c>
      <c r="C209" s="5">
        <f t="shared" si="13"/>
        <v>-1.816530926397894E-3</v>
      </c>
      <c r="D209">
        <f t="shared" si="11"/>
        <v>3.2997846065599908E-6</v>
      </c>
    </row>
    <row r="210" spans="1:4" x14ac:dyDescent="0.25">
      <c r="A210" s="4">
        <f t="shared" si="12"/>
        <v>22710</v>
      </c>
      <c r="B210" s="2">
        <v>553</v>
      </c>
      <c r="C210" s="5">
        <f t="shared" si="13"/>
        <v>5.4397232958181213E-3</v>
      </c>
      <c r="D210">
        <f t="shared" si="11"/>
        <v>2.9590589535066363E-5</v>
      </c>
    </row>
    <row r="211" spans="1:4" x14ac:dyDescent="0.25">
      <c r="A211" s="4">
        <f t="shared" si="12"/>
        <v>22711</v>
      </c>
      <c r="B211" s="2">
        <v>554</v>
      </c>
      <c r="C211" s="5">
        <f t="shared" si="13"/>
        <v>1.8066852249490513E-3</v>
      </c>
      <c r="D211">
        <f t="shared" si="11"/>
        <v>3.264111502049204E-6</v>
      </c>
    </row>
    <row r="212" spans="1:4" x14ac:dyDescent="0.25">
      <c r="A212" s="4">
        <f t="shared" si="12"/>
        <v>22712</v>
      </c>
      <c r="B212" s="2">
        <v>551</v>
      </c>
      <c r="C212" s="5">
        <f t="shared" si="13"/>
        <v>-5.4298775943692878E-3</v>
      </c>
      <c r="D212">
        <f t="shared" si="11"/>
        <v>2.9483570689833605E-5</v>
      </c>
    </row>
    <row r="213" spans="1:4" x14ac:dyDescent="0.25">
      <c r="A213" s="4">
        <f t="shared" si="12"/>
        <v>22713</v>
      </c>
      <c r="B213" s="2">
        <v>551</v>
      </c>
      <c r="C213" s="5">
        <f t="shared" si="13"/>
        <v>0</v>
      </c>
      <c r="D213">
        <f t="shared" si="11"/>
        <v>0</v>
      </c>
    </row>
    <row r="214" spans="1:4" x14ac:dyDescent="0.25">
      <c r="A214" s="4">
        <f t="shared" si="12"/>
        <v>22714</v>
      </c>
      <c r="B214" s="2">
        <v>545</v>
      </c>
      <c r="C214" s="5">
        <f t="shared" si="13"/>
        <v>-1.0949014489670358E-2</v>
      </c>
      <c r="D214">
        <f t="shared" si="11"/>
        <v>1.1988091829501145E-4</v>
      </c>
    </row>
    <row r="215" spans="1:4" x14ac:dyDescent="0.25">
      <c r="A215" s="4">
        <f t="shared" si="12"/>
        <v>22717</v>
      </c>
      <c r="B215" s="2">
        <v>547</v>
      </c>
      <c r="C215" s="5">
        <f t="shared" si="13"/>
        <v>3.6630077587370201E-3</v>
      </c>
      <c r="D215">
        <f t="shared" si="11"/>
        <v>1.3417625840567608E-5</v>
      </c>
    </row>
    <row r="216" spans="1:4" x14ac:dyDescent="0.25">
      <c r="A216" s="4">
        <f t="shared" si="12"/>
        <v>22718</v>
      </c>
      <c r="B216" s="2">
        <v>547</v>
      </c>
      <c r="C216" s="5">
        <f t="shared" si="13"/>
        <v>0</v>
      </c>
      <c r="D216">
        <f t="shared" si="11"/>
        <v>0</v>
      </c>
    </row>
    <row r="217" spans="1:4" x14ac:dyDescent="0.25">
      <c r="A217" s="4">
        <f t="shared" si="12"/>
        <v>22719</v>
      </c>
      <c r="B217" s="2">
        <v>537</v>
      </c>
      <c r="C217" s="5">
        <f t="shared" si="13"/>
        <v>-1.8450707913116485E-2</v>
      </c>
      <c r="D217">
        <f t="shared" si="11"/>
        <v>3.404286224951393E-4</v>
      </c>
    </row>
    <row r="218" spans="1:4" x14ac:dyDescent="0.25">
      <c r="A218" s="4">
        <f t="shared" si="12"/>
        <v>22720</v>
      </c>
      <c r="B218" s="2">
        <v>539</v>
      </c>
      <c r="C218" s="5">
        <f t="shared" si="13"/>
        <v>3.7174764001325733E-3</v>
      </c>
      <c r="D218">
        <f t="shared" si="11"/>
        <v>1.3819630785542636E-5</v>
      </c>
    </row>
    <row r="219" spans="1:4" x14ac:dyDescent="0.25">
      <c r="A219" s="4">
        <f t="shared" si="12"/>
        <v>22721</v>
      </c>
      <c r="B219" s="2">
        <v>538</v>
      </c>
      <c r="C219" s="5">
        <f t="shared" si="13"/>
        <v>-1.8570107472127711E-3</v>
      </c>
      <c r="D219">
        <f t="shared" si="11"/>
        <v>3.4484889152637345E-6</v>
      </c>
    </row>
    <row r="220" spans="1:4" x14ac:dyDescent="0.25">
      <c r="A220" s="4">
        <f t="shared" si="12"/>
        <v>22724</v>
      </c>
      <c r="B220" s="2">
        <v>533</v>
      </c>
      <c r="C220" s="5">
        <f t="shared" si="13"/>
        <v>-9.3371359959398496E-3</v>
      </c>
      <c r="D220">
        <f t="shared" si="11"/>
        <v>8.7182108606675648E-5</v>
      </c>
    </row>
    <row r="221" spans="1:4" x14ac:dyDescent="0.25">
      <c r="A221" s="4">
        <f t="shared" si="12"/>
        <v>22725</v>
      </c>
      <c r="B221" s="2">
        <v>525</v>
      </c>
      <c r="C221" s="5">
        <f t="shared" si="13"/>
        <v>-1.5123161574220773E-2</v>
      </c>
      <c r="D221">
        <f t="shared" si="11"/>
        <v>2.2871001599998774E-4</v>
      </c>
    </row>
    <row r="222" spans="1:4" x14ac:dyDescent="0.25">
      <c r="A222" s="4">
        <f t="shared" si="12"/>
        <v>22726</v>
      </c>
      <c r="B222" s="2">
        <v>513</v>
      </c>
      <c r="C222" s="5">
        <f t="shared" si="13"/>
        <v>-2.3122417420854264E-2</v>
      </c>
      <c r="D222">
        <f t="shared" si="11"/>
        <v>5.3464618738422473E-4</v>
      </c>
    </row>
    <row r="223" spans="1:4" x14ac:dyDescent="0.25">
      <c r="A223" s="4">
        <f t="shared" si="12"/>
        <v>22727</v>
      </c>
      <c r="B223" s="2">
        <v>510</v>
      </c>
      <c r="C223" s="5">
        <f t="shared" si="13"/>
        <v>-5.8651194523981339E-3</v>
      </c>
      <c r="D223">
        <f t="shared" si="11"/>
        <v>3.4399626190898986E-5</v>
      </c>
    </row>
    <row r="224" spans="1:4" x14ac:dyDescent="0.25">
      <c r="A224" s="4">
        <f t="shared" si="12"/>
        <v>22728</v>
      </c>
      <c r="B224" s="2">
        <v>521</v>
      </c>
      <c r="C224" s="5">
        <f t="shared" si="13"/>
        <v>2.1339316034995389E-2</v>
      </c>
      <c r="D224">
        <f t="shared" si="11"/>
        <v>4.5536640884141132E-4</v>
      </c>
    </row>
    <row r="225" spans="1:4" x14ac:dyDescent="0.25">
      <c r="A225" s="4">
        <f t="shared" si="12"/>
        <v>22731</v>
      </c>
      <c r="B225" s="2">
        <v>521</v>
      </c>
      <c r="C225" s="5">
        <f t="shared" si="13"/>
        <v>0</v>
      </c>
      <c r="D225">
        <f t="shared" si="11"/>
        <v>0</v>
      </c>
    </row>
    <row r="226" spans="1:4" x14ac:dyDescent="0.25">
      <c r="A226" s="4">
        <f t="shared" si="12"/>
        <v>22732</v>
      </c>
      <c r="B226" s="2">
        <v>521</v>
      </c>
      <c r="C226" s="5">
        <f t="shared" si="13"/>
        <v>0</v>
      </c>
      <c r="D226">
        <f t="shared" si="11"/>
        <v>0</v>
      </c>
    </row>
    <row r="227" spans="1:4" x14ac:dyDescent="0.25">
      <c r="A227" s="4">
        <f t="shared" si="12"/>
        <v>22733</v>
      </c>
      <c r="B227" s="2">
        <v>523</v>
      </c>
      <c r="C227" s="5">
        <f t="shared" si="13"/>
        <v>3.8314223115560888E-3</v>
      </c>
      <c r="D227">
        <f t="shared" si="11"/>
        <v>1.4679796929489803E-5</v>
      </c>
    </row>
    <row r="228" spans="1:4" x14ac:dyDescent="0.25">
      <c r="A228" s="4">
        <f t="shared" si="12"/>
        <v>22734</v>
      </c>
      <c r="B228" s="2">
        <v>516</v>
      </c>
      <c r="C228" s="5">
        <f t="shared" si="13"/>
        <v>-1.3474698583360159E-2</v>
      </c>
      <c r="D228">
        <f t="shared" si="11"/>
        <v>1.8156750191240827E-4</v>
      </c>
    </row>
    <row r="229" spans="1:4" x14ac:dyDescent="0.25">
      <c r="A229" s="4">
        <f t="shared" si="12"/>
        <v>22735</v>
      </c>
      <c r="B229" s="2">
        <v>511</v>
      </c>
      <c r="C229" s="5">
        <f t="shared" si="13"/>
        <v>-9.7371752778583169E-3</v>
      </c>
      <c r="D229">
        <f t="shared" si="11"/>
        <v>9.4812582391735193E-5</v>
      </c>
    </row>
    <row r="230" spans="1:4" x14ac:dyDescent="0.25">
      <c r="A230" s="4">
        <f t="shared" si="12"/>
        <v>22738</v>
      </c>
      <c r="B230" s="2">
        <v>518</v>
      </c>
      <c r="C230" s="5">
        <f t="shared" si="13"/>
        <v>1.3605652055778678E-2</v>
      </c>
      <c r="D230">
        <f t="shared" si="11"/>
        <v>1.8511376786291457E-4</v>
      </c>
    </row>
    <row r="231" spans="1:4" x14ac:dyDescent="0.25">
      <c r="A231" s="4">
        <f t="shared" si="12"/>
        <v>22739</v>
      </c>
      <c r="B231" s="2">
        <v>517</v>
      </c>
      <c r="C231" s="5">
        <f t="shared" si="13"/>
        <v>-1.9323677510539241E-3</v>
      </c>
      <c r="D231">
        <f t="shared" si="11"/>
        <v>3.7340451253132004E-6</v>
      </c>
    </row>
    <row r="232" spans="1:4" x14ac:dyDescent="0.25">
      <c r="A232" s="4">
        <f t="shared" si="12"/>
        <v>22740</v>
      </c>
      <c r="B232" s="2">
        <v>520</v>
      </c>
      <c r="C232" s="5">
        <f t="shared" si="13"/>
        <v>5.7859370670439265E-3</v>
      </c>
      <c r="D232">
        <f t="shared" si="11"/>
        <v>3.3477067743792873E-5</v>
      </c>
    </row>
    <row r="233" spans="1:4" x14ac:dyDescent="0.25">
      <c r="A233" s="4">
        <f t="shared" si="12"/>
        <v>22741</v>
      </c>
      <c r="B233" s="2">
        <v>519</v>
      </c>
      <c r="C233" s="5">
        <f t="shared" si="13"/>
        <v>-1.9249284095843938E-3</v>
      </c>
      <c r="D233">
        <f t="shared" si="11"/>
        <v>3.7053493820251036E-6</v>
      </c>
    </row>
    <row r="234" spans="1:4" x14ac:dyDescent="0.25">
      <c r="A234" s="4">
        <f t="shared" si="12"/>
        <v>22742</v>
      </c>
      <c r="B234" s="2">
        <v>519</v>
      </c>
      <c r="C234" s="5">
        <f t="shared" si="13"/>
        <v>0</v>
      </c>
      <c r="D234">
        <f t="shared" si="11"/>
        <v>0</v>
      </c>
    </row>
    <row r="235" spans="1:4" x14ac:dyDescent="0.25">
      <c r="A235" s="4">
        <f t="shared" si="12"/>
        <v>22745</v>
      </c>
      <c r="B235" s="2">
        <v>519</v>
      </c>
      <c r="C235" s="5">
        <f t="shared" si="13"/>
        <v>0</v>
      </c>
      <c r="D235">
        <f t="shared" si="11"/>
        <v>0</v>
      </c>
    </row>
    <row r="236" spans="1:4" x14ac:dyDescent="0.25">
      <c r="A236" s="4">
        <f t="shared" si="12"/>
        <v>22746</v>
      </c>
      <c r="B236" s="2">
        <v>518</v>
      </c>
      <c r="C236" s="5">
        <f t="shared" si="13"/>
        <v>-1.928640906405597E-3</v>
      </c>
      <c r="D236">
        <f t="shared" si="11"/>
        <v>3.7196557458610027E-6</v>
      </c>
    </row>
    <row r="237" spans="1:4" x14ac:dyDescent="0.25">
      <c r="A237" s="4">
        <f t="shared" si="12"/>
        <v>22747</v>
      </c>
      <c r="B237" s="2">
        <v>513</v>
      </c>
      <c r="C237" s="5">
        <f t="shared" si="13"/>
        <v>-9.6993970887135055E-3</v>
      </c>
      <c r="D237">
        <f t="shared" si="11"/>
        <v>9.4078303884544023E-5</v>
      </c>
    </row>
    <row r="238" spans="1:4" x14ac:dyDescent="0.25">
      <c r="A238" s="4">
        <f t="shared" si="12"/>
        <v>22748</v>
      </c>
      <c r="B238" s="2">
        <v>499</v>
      </c>
      <c r="C238" s="5">
        <f t="shared" si="13"/>
        <v>-2.7669749419250867E-2</v>
      </c>
      <c r="D238">
        <f t="shared" si="11"/>
        <v>7.6561503292413367E-4</v>
      </c>
    </row>
    <row r="239" spans="1:4" x14ac:dyDescent="0.25">
      <c r="A239" s="4">
        <f t="shared" si="12"/>
        <v>22749</v>
      </c>
      <c r="B239" s="2">
        <v>485</v>
      </c>
      <c r="C239" s="5">
        <f t="shared" si="13"/>
        <v>-2.8457204814035499E-2</v>
      </c>
      <c r="D239">
        <f t="shared" si="11"/>
        <v>8.0981250582796516E-4</v>
      </c>
    </row>
    <row r="240" spans="1:4" x14ac:dyDescent="0.25">
      <c r="A240" s="4">
        <f t="shared" si="12"/>
        <v>22752</v>
      </c>
      <c r="B240" s="2">
        <v>454</v>
      </c>
      <c r="C240" s="5">
        <f t="shared" si="13"/>
        <v>-6.6051692896135203E-2</v>
      </c>
      <c r="D240">
        <f t="shared" si="11"/>
        <v>4.3628261344453578E-3</v>
      </c>
    </row>
    <row r="241" spans="1:4" x14ac:dyDescent="0.25">
      <c r="A241" s="4">
        <f t="shared" si="12"/>
        <v>22753</v>
      </c>
      <c r="B241" s="2">
        <v>462</v>
      </c>
      <c r="C241" s="5">
        <f t="shared" si="13"/>
        <v>1.746769304039078E-2</v>
      </c>
      <c r="D241">
        <f t="shared" si="11"/>
        <v>3.0512030015331651E-4</v>
      </c>
    </row>
    <row r="242" spans="1:4" x14ac:dyDescent="0.25">
      <c r="A242" s="4">
        <f t="shared" si="12"/>
        <v>22754</v>
      </c>
      <c r="B242" s="2">
        <v>473</v>
      </c>
      <c r="C242" s="5">
        <f t="shared" si="13"/>
        <v>2.3530497410194036E-2</v>
      </c>
      <c r="D242">
        <f t="shared" si="11"/>
        <v>5.536843083711482E-4</v>
      </c>
    </row>
    <row r="243" spans="1:4" x14ac:dyDescent="0.25">
      <c r="A243" s="4">
        <f t="shared" si="12"/>
        <v>22755</v>
      </c>
      <c r="B243" s="2">
        <v>482</v>
      </c>
      <c r="C243" s="5">
        <f t="shared" si="13"/>
        <v>1.8848725558667331E-2</v>
      </c>
      <c r="D243">
        <f t="shared" si="11"/>
        <v>3.5527445518595912E-4</v>
      </c>
    </row>
    <row r="244" spans="1:4" x14ac:dyDescent="0.25">
      <c r="A244" s="4">
        <f t="shared" si="12"/>
        <v>22756</v>
      </c>
      <c r="B244" s="2">
        <v>486</v>
      </c>
      <c r="C244" s="5">
        <f t="shared" si="13"/>
        <v>8.2645098498934314E-3</v>
      </c>
      <c r="D244">
        <f t="shared" si="11"/>
        <v>6.8302123058985552E-5</v>
      </c>
    </row>
    <row r="245" spans="1:4" x14ac:dyDescent="0.25">
      <c r="A245" s="4">
        <f t="shared" si="12"/>
        <v>22759</v>
      </c>
      <c r="B245" s="2">
        <v>475</v>
      </c>
      <c r="C245" s="5">
        <f t="shared" si="13"/>
        <v>-2.2893819865852507E-2</v>
      </c>
      <c r="D245">
        <f t="shared" si="11"/>
        <v>5.2412698805010286E-4</v>
      </c>
    </row>
    <row r="246" spans="1:4" x14ac:dyDescent="0.25">
      <c r="A246" s="4">
        <f t="shared" si="12"/>
        <v>22760</v>
      </c>
      <c r="B246" s="2">
        <v>459</v>
      </c>
      <c r="C246" s="5">
        <f t="shared" si="13"/>
        <v>-3.4264593974096022E-2</v>
      </c>
      <c r="D246">
        <f t="shared" si="11"/>
        <v>1.1740624002096573E-3</v>
      </c>
    </row>
    <row r="247" spans="1:4" x14ac:dyDescent="0.25">
      <c r="A247" s="4">
        <f t="shared" si="12"/>
        <v>22761</v>
      </c>
      <c r="B247" s="2">
        <v>451</v>
      </c>
      <c r="C247" s="5">
        <f t="shared" si="13"/>
        <v>-1.7582870557866819E-2</v>
      </c>
      <c r="D247">
        <f t="shared" si="11"/>
        <v>3.0915733705469981E-4</v>
      </c>
    </row>
    <row r="248" spans="1:4" x14ac:dyDescent="0.25">
      <c r="A248" s="4">
        <f t="shared" si="12"/>
        <v>22762</v>
      </c>
      <c r="B248" s="2">
        <v>453</v>
      </c>
      <c r="C248" s="5">
        <f t="shared" si="13"/>
        <v>4.4247859803556357E-3</v>
      </c>
      <c r="D248">
        <f t="shared" si="11"/>
        <v>1.9578730971951786E-5</v>
      </c>
    </row>
    <row r="249" spans="1:4" x14ac:dyDescent="0.25">
      <c r="A249" s="4">
        <f t="shared" si="12"/>
        <v>22763</v>
      </c>
      <c r="B249" s="2">
        <v>446</v>
      </c>
      <c r="C249" s="5">
        <f t="shared" si="13"/>
        <v>-1.557317346296992E-2</v>
      </c>
      <c r="D249">
        <f t="shared" si="11"/>
        <v>2.4252373170775054E-4</v>
      </c>
    </row>
    <row r="250" spans="1:4" x14ac:dyDescent="0.25">
      <c r="A250" s="4">
        <f t="shared" si="12"/>
        <v>22766</v>
      </c>
      <c r="B250" s="2">
        <v>455</v>
      </c>
      <c r="C250" s="5">
        <f t="shared" si="13"/>
        <v>1.9978466930886295E-2</v>
      </c>
      <c r="D250">
        <f t="shared" si="11"/>
        <v>3.9913914090851729E-4</v>
      </c>
    </row>
    <row r="251" spans="1:4" x14ac:dyDescent="0.25">
      <c r="A251" s="4">
        <f t="shared" si="12"/>
        <v>22767</v>
      </c>
      <c r="B251" s="2">
        <v>452</v>
      </c>
      <c r="C251" s="5">
        <f t="shared" si="13"/>
        <v>-6.6152391187192048E-3</v>
      </c>
      <c r="D251">
        <f t="shared" si="11"/>
        <v>4.3761388597832843E-5</v>
      </c>
    </row>
    <row r="252" spans="1:4" x14ac:dyDescent="0.25">
      <c r="A252" s="4">
        <f t="shared" si="12"/>
        <v>22768</v>
      </c>
      <c r="B252" s="2">
        <v>457</v>
      </c>
      <c r="C252" s="5">
        <f t="shared" si="13"/>
        <v>1.1001211061973583E-2</v>
      </c>
      <c r="D252">
        <f t="shared" si="11"/>
        <v>1.2102664483008992E-4</v>
      </c>
    </row>
    <row r="253" spans="1:4" x14ac:dyDescent="0.25">
      <c r="A253" s="4">
        <f t="shared" si="12"/>
        <v>22769</v>
      </c>
      <c r="B253" s="2">
        <v>449</v>
      </c>
      <c r="C253" s="5">
        <f t="shared" si="13"/>
        <v>-1.7660503151950363E-2</v>
      </c>
      <c r="D253">
        <f t="shared" si="11"/>
        <v>3.1189337158004873E-4</v>
      </c>
    </row>
    <row r="254" spans="1:4" x14ac:dyDescent="0.25">
      <c r="A254" s="4">
        <f t="shared" si="12"/>
        <v>22770</v>
      </c>
      <c r="B254" s="2">
        <v>450</v>
      </c>
      <c r="C254" s="5">
        <f t="shared" si="13"/>
        <v>2.2246950221111086E-3</v>
      </c>
      <c r="D254">
        <f t="shared" si="11"/>
        <v>4.9492679414059455E-6</v>
      </c>
    </row>
    <row r="255" spans="1:4" x14ac:dyDescent="0.25">
      <c r="A255" s="4">
        <f t="shared" si="12"/>
        <v>22773</v>
      </c>
      <c r="B255" s="2">
        <v>435</v>
      </c>
      <c r="C255" s="5">
        <f t="shared" si="13"/>
        <v>-3.3901551675681339E-2</v>
      </c>
      <c r="D255">
        <f t="shared" si="11"/>
        <v>1.1493152060188922E-3</v>
      </c>
    </row>
    <row r="256" spans="1:4" x14ac:dyDescent="0.25">
      <c r="A256" s="4">
        <f t="shared" si="12"/>
        <v>22774</v>
      </c>
      <c r="B256" s="2">
        <v>415</v>
      </c>
      <c r="C256" s="5">
        <f t="shared" si="13"/>
        <v>-4.7067510857985856E-2</v>
      </c>
      <c r="D256">
        <f t="shared" si="11"/>
        <v>2.2153505783666164E-3</v>
      </c>
    </row>
    <row r="257" spans="1:4" x14ac:dyDescent="0.25">
      <c r="A257" s="4">
        <f t="shared" si="12"/>
        <v>22775</v>
      </c>
      <c r="B257" s="2">
        <v>398</v>
      </c>
      <c r="C257" s="5">
        <f t="shared" si="13"/>
        <v>-4.1826514946260641E-2</v>
      </c>
      <c r="D257">
        <f t="shared" si="11"/>
        <v>1.7494573525497648E-3</v>
      </c>
    </row>
    <row r="258" spans="1:4" x14ac:dyDescent="0.25">
      <c r="A258" s="4">
        <f t="shared" si="12"/>
        <v>22776</v>
      </c>
      <c r="B258" s="2">
        <v>399</v>
      </c>
      <c r="C258" s="5">
        <f t="shared" si="13"/>
        <v>2.509411605425707E-3</v>
      </c>
      <c r="D258">
        <f t="shared" si="11"/>
        <v>6.297146605445224E-6</v>
      </c>
    </row>
    <row r="259" spans="1:4" x14ac:dyDescent="0.25">
      <c r="A259" s="4">
        <f t="shared" si="12"/>
        <v>22777</v>
      </c>
      <c r="B259" s="2">
        <v>361</v>
      </c>
      <c r="C259" s="5">
        <f t="shared" si="13"/>
        <v>-0.10008345855698253</v>
      </c>
      <c r="D259">
        <f t="shared" ref="D259:D322" si="14">C259^2</f>
        <v>1.0016698676727239E-2</v>
      </c>
    </row>
    <row r="260" spans="1:4" x14ac:dyDescent="0.25">
      <c r="A260" s="4">
        <f t="shared" ref="A260:A323" si="15">WORKDAY(A259,1)</f>
        <v>22780</v>
      </c>
      <c r="B260" s="2">
        <v>383</v>
      </c>
      <c r="C260" s="5">
        <f t="shared" ref="C260:C323" si="16">LN(B260/B259)</f>
        <v>5.9157030847765149E-2</v>
      </c>
      <c r="D260">
        <f t="shared" si="14"/>
        <v>3.4995542987234373E-3</v>
      </c>
    </row>
    <row r="261" spans="1:4" x14ac:dyDescent="0.25">
      <c r="A261" s="4">
        <f t="shared" si="15"/>
        <v>22781</v>
      </c>
      <c r="B261" s="2">
        <v>393</v>
      </c>
      <c r="C261" s="5">
        <f t="shared" si="16"/>
        <v>2.5774622688615155E-2</v>
      </c>
      <c r="D261">
        <f t="shared" si="14"/>
        <v>6.6433117474047512E-4</v>
      </c>
    </row>
    <row r="262" spans="1:4" x14ac:dyDescent="0.25">
      <c r="A262" s="4">
        <f t="shared" si="15"/>
        <v>22782</v>
      </c>
      <c r="B262" s="2">
        <v>385</v>
      </c>
      <c r="C262" s="5">
        <f t="shared" si="16"/>
        <v>-2.0566277581476972E-2</v>
      </c>
      <c r="D262">
        <f t="shared" si="14"/>
        <v>4.2297177355836229E-4</v>
      </c>
    </row>
    <row r="263" spans="1:4" x14ac:dyDescent="0.25">
      <c r="A263" s="4">
        <f t="shared" si="15"/>
        <v>22783</v>
      </c>
      <c r="B263" s="2">
        <v>360</v>
      </c>
      <c r="C263" s="5">
        <f t="shared" si="16"/>
        <v>-6.7139302837628562E-2</v>
      </c>
      <c r="D263">
        <f t="shared" si="14"/>
        <v>4.5076859855227988E-3</v>
      </c>
    </row>
    <row r="264" spans="1:4" x14ac:dyDescent="0.25">
      <c r="A264" s="4">
        <f t="shared" si="15"/>
        <v>22784</v>
      </c>
      <c r="B264" s="2">
        <v>364</v>
      </c>
      <c r="C264" s="5">
        <f t="shared" si="16"/>
        <v>1.1049836186584935E-2</v>
      </c>
      <c r="D264">
        <f t="shared" si="14"/>
        <v>1.220988797503619E-4</v>
      </c>
    </row>
    <row r="265" spans="1:4" x14ac:dyDescent="0.25">
      <c r="A265" s="4">
        <f t="shared" si="15"/>
        <v>22787</v>
      </c>
      <c r="B265" s="2">
        <v>365</v>
      </c>
      <c r="C265" s="5">
        <f t="shared" si="16"/>
        <v>2.7434859457508339E-3</v>
      </c>
      <c r="D265">
        <f t="shared" si="14"/>
        <v>7.5267151345323478E-6</v>
      </c>
    </row>
    <row r="266" spans="1:4" x14ac:dyDescent="0.25">
      <c r="A266" s="4">
        <f t="shared" si="15"/>
        <v>22788</v>
      </c>
      <c r="B266" s="2">
        <v>370</v>
      </c>
      <c r="C266" s="5">
        <f t="shared" si="16"/>
        <v>1.3605652055778678E-2</v>
      </c>
      <c r="D266">
        <f t="shared" si="14"/>
        <v>1.8511376786291457E-4</v>
      </c>
    </row>
    <row r="267" spans="1:4" x14ac:dyDescent="0.25">
      <c r="A267" s="4">
        <f t="shared" si="15"/>
        <v>22789</v>
      </c>
      <c r="B267" s="2">
        <v>374</v>
      </c>
      <c r="C267" s="5">
        <f t="shared" si="16"/>
        <v>1.0752791776261697E-2</v>
      </c>
      <c r="D267">
        <f t="shared" si="14"/>
        <v>1.1562253098364117E-4</v>
      </c>
    </row>
    <row r="268" spans="1:4" x14ac:dyDescent="0.25">
      <c r="A268" s="4">
        <f t="shared" si="15"/>
        <v>22790</v>
      </c>
      <c r="B268" s="2">
        <v>359</v>
      </c>
      <c r="C268" s="5">
        <f t="shared" si="16"/>
        <v>-4.0933408926253113E-2</v>
      </c>
      <c r="D268">
        <f t="shared" si="14"/>
        <v>1.675543966323858E-3</v>
      </c>
    </row>
    <row r="269" spans="1:4" x14ac:dyDescent="0.25">
      <c r="A269" s="4">
        <f t="shared" si="15"/>
        <v>22791</v>
      </c>
      <c r="B269" s="2">
        <v>335</v>
      </c>
      <c r="C269" s="5">
        <f t="shared" si="16"/>
        <v>-6.9191856663212425E-2</v>
      </c>
      <c r="D269">
        <f t="shared" si="14"/>
        <v>4.7875130285025339E-3</v>
      </c>
    </row>
    <row r="270" spans="1:4" x14ac:dyDescent="0.25">
      <c r="A270" s="4">
        <f t="shared" si="15"/>
        <v>22794</v>
      </c>
      <c r="B270" s="2">
        <v>323</v>
      </c>
      <c r="C270" s="5">
        <f t="shared" si="16"/>
        <v>-3.6478208602409933E-2</v>
      </c>
      <c r="D270">
        <f t="shared" si="14"/>
        <v>1.330659702840934E-3</v>
      </c>
    </row>
    <row r="271" spans="1:4" x14ac:dyDescent="0.25">
      <c r="A271" s="4">
        <f t="shared" si="15"/>
        <v>22795</v>
      </c>
      <c r="B271" s="2">
        <v>306</v>
      </c>
      <c r="C271" s="5">
        <f t="shared" si="16"/>
        <v>-5.4067221270275821E-2</v>
      </c>
      <c r="D271">
        <f t="shared" si="14"/>
        <v>2.9232644158889661E-3</v>
      </c>
    </row>
    <row r="272" spans="1:4" x14ac:dyDescent="0.25">
      <c r="A272" s="4">
        <f t="shared" si="15"/>
        <v>22796</v>
      </c>
      <c r="B272" s="2">
        <v>333</v>
      </c>
      <c r="C272" s="5">
        <f t="shared" si="16"/>
        <v>8.4557388028062966E-2</v>
      </c>
      <c r="D272">
        <f t="shared" si="14"/>
        <v>7.1499518701284058E-3</v>
      </c>
    </row>
    <row r="273" spans="1:4" x14ac:dyDescent="0.25">
      <c r="A273" s="4">
        <f t="shared" si="15"/>
        <v>22797</v>
      </c>
      <c r="B273" s="2">
        <v>330</v>
      </c>
      <c r="C273" s="5">
        <f t="shared" si="16"/>
        <v>-9.0498355199179273E-3</v>
      </c>
      <c r="D273">
        <f t="shared" si="14"/>
        <v>8.1899522937568177E-5</v>
      </c>
    </row>
    <row r="274" spans="1:4" x14ac:dyDescent="0.25">
      <c r="A274" s="4">
        <f t="shared" si="15"/>
        <v>22798</v>
      </c>
      <c r="B274" s="2">
        <v>336</v>
      </c>
      <c r="C274" s="5">
        <f t="shared" si="16"/>
        <v>1.8018505502678212E-2</v>
      </c>
      <c r="D274">
        <f t="shared" si="14"/>
        <v>3.2466654055004503E-4</v>
      </c>
    </row>
    <row r="275" spans="1:4" x14ac:dyDescent="0.25">
      <c r="A275" s="4">
        <f t="shared" si="15"/>
        <v>22801</v>
      </c>
      <c r="B275" s="2">
        <v>328</v>
      </c>
      <c r="C275" s="5">
        <f t="shared" si="16"/>
        <v>-2.409755157906053E-2</v>
      </c>
      <c r="D275">
        <f t="shared" si="14"/>
        <v>5.8069199210548266E-4</v>
      </c>
    </row>
    <row r="276" spans="1:4" x14ac:dyDescent="0.25">
      <c r="A276" s="4">
        <f t="shared" si="15"/>
        <v>22802</v>
      </c>
      <c r="B276" s="2">
        <v>316</v>
      </c>
      <c r="C276" s="5">
        <f t="shared" si="16"/>
        <v>-3.7271394797231655E-2</v>
      </c>
      <c r="D276">
        <f t="shared" si="14"/>
        <v>1.3891568701311068E-3</v>
      </c>
    </row>
    <row r="277" spans="1:4" x14ac:dyDescent="0.25">
      <c r="A277" s="4">
        <f t="shared" si="15"/>
        <v>22803</v>
      </c>
      <c r="B277" s="2">
        <v>320</v>
      </c>
      <c r="C277" s="5">
        <f t="shared" si="16"/>
        <v>1.2578782206860185E-2</v>
      </c>
      <c r="D277">
        <f t="shared" si="14"/>
        <v>1.5822576180762239E-4</v>
      </c>
    </row>
    <row r="278" spans="1:4" x14ac:dyDescent="0.25">
      <c r="A278" s="4">
        <f t="shared" si="15"/>
        <v>22804</v>
      </c>
      <c r="B278" s="2">
        <v>332</v>
      </c>
      <c r="C278" s="5">
        <f t="shared" si="16"/>
        <v>3.6813973122716399E-2</v>
      </c>
      <c r="D278">
        <f t="shared" si="14"/>
        <v>1.3552686170800853E-3</v>
      </c>
    </row>
    <row r="279" spans="1:4" x14ac:dyDescent="0.25">
      <c r="A279" s="4">
        <f t="shared" si="15"/>
        <v>22805</v>
      </c>
      <c r="B279" s="2">
        <v>320</v>
      </c>
      <c r="C279" s="5">
        <f t="shared" si="16"/>
        <v>-3.6813973122716316E-2</v>
      </c>
      <c r="D279">
        <f t="shared" si="14"/>
        <v>1.3552686170800793E-3</v>
      </c>
    </row>
    <row r="280" spans="1:4" x14ac:dyDescent="0.25">
      <c r="A280" s="4">
        <f t="shared" si="15"/>
        <v>22808</v>
      </c>
      <c r="B280" s="2">
        <v>333</v>
      </c>
      <c r="C280" s="5">
        <f t="shared" si="16"/>
        <v>3.9821494186671511E-2</v>
      </c>
      <c r="D280">
        <f t="shared" si="14"/>
        <v>1.585751399259113E-3</v>
      </c>
    </row>
    <row r="281" spans="1:4" x14ac:dyDescent="0.25">
      <c r="A281" s="4">
        <f t="shared" si="15"/>
        <v>22809</v>
      </c>
      <c r="B281" s="2">
        <v>344</v>
      </c>
      <c r="C281" s="5">
        <f t="shared" si="16"/>
        <v>3.2499167392954553E-2</v>
      </c>
      <c r="D281">
        <f t="shared" si="14"/>
        <v>1.0561958812352805E-3</v>
      </c>
    </row>
    <row r="282" spans="1:4" x14ac:dyDescent="0.25">
      <c r="A282" s="4">
        <f t="shared" si="15"/>
        <v>22810</v>
      </c>
      <c r="B282" s="2">
        <v>339</v>
      </c>
      <c r="C282" s="5">
        <f t="shared" si="16"/>
        <v>-1.4641549992948118E-2</v>
      </c>
      <c r="D282">
        <f t="shared" si="14"/>
        <v>2.1437498619599903E-4</v>
      </c>
    </row>
    <row r="283" spans="1:4" x14ac:dyDescent="0.25">
      <c r="A283" s="4">
        <f t="shared" si="15"/>
        <v>22811</v>
      </c>
      <c r="B283" s="2">
        <v>350</v>
      </c>
      <c r="C283" s="5">
        <f t="shared" si="16"/>
        <v>3.193304710300901E-2</v>
      </c>
      <c r="D283">
        <f t="shared" si="14"/>
        <v>1.0197194972829922E-3</v>
      </c>
    </row>
    <row r="284" spans="1:4" x14ac:dyDescent="0.25">
      <c r="A284" s="4">
        <f t="shared" si="15"/>
        <v>22812</v>
      </c>
      <c r="B284" s="2">
        <v>351</v>
      </c>
      <c r="C284" s="5">
        <f t="shared" si="16"/>
        <v>2.8530689824064807E-3</v>
      </c>
      <c r="D284">
        <f t="shared" si="14"/>
        <v>8.1400026183699509E-6</v>
      </c>
    </row>
    <row r="285" spans="1:4" x14ac:dyDescent="0.25">
      <c r="A285" s="4">
        <f t="shared" si="15"/>
        <v>22815</v>
      </c>
      <c r="B285" s="2">
        <v>350</v>
      </c>
      <c r="C285" s="5">
        <f t="shared" si="16"/>
        <v>-2.8530689824063991E-3</v>
      </c>
      <c r="D285">
        <f t="shared" si="14"/>
        <v>8.140002618369485E-6</v>
      </c>
    </row>
    <row r="286" spans="1:4" x14ac:dyDescent="0.25">
      <c r="A286" s="4">
        <f t="shared" si="15"/>
        <v>22816</v>
      </c>
      <c r="B286" s="2">
        <v>345</v>
      </c>
      <c r="C286" s="5">
        <f t="shared" si="16"/>
        <v>-1.4388737452099556E-2</v>
      </c>
      <c r="D286">
        <f t="shared" si="14"/>
        <v>2.0703576546545242E-4</v>
      </c>
    </row>
    <row r="287" spans="1:4" x14ac:dyDescent="0.25">
      <c r="A287" s="4">
        <f t="shared" si="15"/>
        <v>22817</v>
      </c>
      <c r="B287" s="2">
        <v>350</v>
      </c>
      <c r="C287" s="5">
        <f t="shared" si="16"/>
        <v>1.4388737452099671E-2</v>
      </c>
      <c r="D287">
        <f t="shared" si="14"/>
        <v>2.0703576546545572E-4</v>
      </c>
    </row>
    <row r="288" spans="1:4" x14ac:dyDescent="0.25">
      <c r="A288" s="4">
        <f t="shared" si="15"/>
        <v>22818</v>
      </c>
      <c r="B288" s="2">
        <v>359</v>
      </c>
      <c r="C288" s="5">
        <f t="shared" si="16"/>
        <v>2.5389234004819593E-2</v>
      </c>
      <c r="D288">
        <f t="shared" si="14"/>
        <v>6.4461320335148749E-4</v>
      </c>
    </row>
    <row r="289" spans="1:4" x14ac:dyDescent="0.25">
      <c r="A289" s="4">
        <f t="shared" si="15"/>
        <v>22819</v>
      </c>
      <c r="B289" s="2">
        <v>375</v>
      </c>
      <c r="C289" s="5">
        <f t="shared" si="16"/>
        <v>4.3603637482131932E-2</v>
      </c>
      <c r="D289">
        <f t="shared" si="14"/>
        <v>1.9012772016731808E-3</v>
      </c>
    </row>
    <row r="290" spans="1:4" x14ac:dyDescent="0.25">
      <c r="A290" s="4">
        <f t="shared" si="15"/>
        <v>22822</v>
      </c>
      <c r="B290" s="2">
        <v>379</v>
      </c>
      <c r="C290" s="5">
        <f t="shared" si="16"/>
        <v>1.0610179112015469E-2</v>
      </c>
      <c r="D290">
        <f t="shared" si="14"/>
        <v>1.1257590078904936E-4</v>
      </c>
    </row>
    <row r="291" spans="1:4" x14ac:dyDescent="0.25">
      <c r="A291" s="4">
        <f t="shared" si="15"/>
        <v>22823</v>
      </c>
      <c r="B291" s="2">
        <v>376</v>
      </c>
      <c r="C291" s="5">
        <f t="shared" si="16"/>
        <v>-7.947061692531834E-3</v>
      </c>
      <c r="D291">
        <f t="shared" si="14"/>
        <v>6.315578954490694E-5</v>
      </c>
    </row>
    <row r="292" spans="1:4" x14ac:dyDescent="0.25">
      <c r="A292" s="4">
        <f t="shared" si="15"/>
        <v>22824</v>
      </c>
      <c r="B292" s="2">
        <v>382</v>
      </c>
      <c r="C292" s="5">
        <f t="shared" si="16"/>
        <v>1.5831465216680662E-2</v>
      </c>
      <c r="D292">
        <f t="shared" si="14"/>
        <v>2.5063529090696971E-4</v>
      </c>
    </row>
    <row r="293" spans="1:4" x14ac:dyDescent="0.25">
      <c r="A293" s="4">
        <f t="shared" si="15"/>
        <v>22825</v>
      </c>
      <c r="B293" s="2">
        <v>370</v>
      </c>
      <c r="C293" s="5">
        <f t="shared" si="16"/>
        <v>-3.1917602968305085E-2</v>
      </c>
      <c r="D293">
        <f t="shared" si="14"/>
        <v>1.0187333792423575E-3</v>
      </c>
    </row>
    <row r="294" spans="1:4" x14ac:dyDescent="0.25">
      <c r="A294" s="4">
        <f t="shared" si="15"/>
        <v>22826</v>
      </c>
      <c r="B294" s="2">
        <v>365</v>
      </c>
      <c r="C294" s="5">
        <f t="shared" si="16"/>
        <v>-1.3605652055778598E-2</v>
      </c>
      <c r="D294">
        <f t="shared" si="14"/>
        <v>1.851137678629124E-4</v>
      </c>
    </row>
    <row r="295" spans="1:4" x14ac:dyDescent="0.25">
      <c r="A295" s="4">
        <f t="shared" si="15"/>
        <v>22829</v>
      </c>
      <c r="B295" s="2">
        <v>367</v>
      </c>
      <c r="C295" s="5">
        <f t="shared" si="16"/>
        <v>5.4644944720787453E-3</v>
      </c>
      <c r="D295">
        <f t="shared" si="14"/>
        <v>2.9860699835379164E-5</v>
      </c>
    </row>
    <row r="296" spans="1:4" x14ac:dyDescent="0.25">
      <c r="A296" s="4">
        <f t="shared" si="15"/>
        <v>22830</v>
      </c>
      <c r="B296" s="2">
        <v>372</v>
      </c>
      <c r="C296" s="5">
        <f t="shared" si="16"/>
        <v>1.3532006218576373E-2</v>
      </c>
      <c r="D296">
        <f t="shared" si="14"/>
        <v>1.8311519229958963E-4</v>
      </c>
    </row>
    <row r="297" spans="1:4" x14ac:dyDescent="0.25">
      <c r="A297" s="4">
        <f t="shared" si="15"/>
        <v>22831</v>
      </c>
      <c r="B297" s="2">
        <v>373</v>
      </c>
      <c r="C297" s="5">
        <f t="shared" si="16"/>
        <v>2.6845653706689828E-3</v>
      </c>
      <c r="D297">
        <f t="shared" si="14"/>
        <v>7.2068912293950933E-6</v>
      </c>
    </row>
    <row r="298" spans="1:4" x14ac:dyDescent="0.25">
      <c r="A298" s="4">
        <f t="shared" si="15"/>
        <v>22832</v>
      </c>
      <c r="B298" s="2">
        <v>363</v>
      </c>
      <c r="C298" s="5">
        <f t="shared" si="16"/>
        <v>-2.7175585378964782E-2</v>
      </c>
      <c r="D298">
        <f t="shared" si="14"/>
        <v>7.3851244068940444E-4</v>
      </c>
    </row>
    <row r="299" spans="1:4" x14ac:dyDescent="0.25">
      <c r="A299" s="4">
        <f t="shared" si="15"/>
        <v>22833</v>
      </c>
      <c r="B299" s="2">
        <v>371</v>
      </c>
      <c r="C299" s="5">
        <f t="shared" si="16"/>
        <v>2.1799228342584361E-2</v>
      </c>
      <c r="D299">
        <f t="shared" si="14"/>
        <v>4.7520635633213328E-4</v>
      </c>
    </row>
    <row r="300" spans="1:4" x14ac:dyDescent="0.25">
      <c r="A300" s="4">
        <f t="shared" si="15"/>
        <v>22836</v>
      </c>
      <c r="B300" s="2">
        <v>369</v>
      </c>
      <c r="C300" s="5">
        <f t="shared" si="16"/>
        <v>-5.405418566907935E-3</v>
      </c>
      <c r="D300">
        <f t="shared" si="14"/>
        <v>2.9218549883473035E-5</v>
      </c>
    </row>
    <row r="301" spans="1:4" x14ac:dyDescent="0.25">
      <c r="A301" s="4">
        <f t="shared" si="15"/>
        <v>22837</v>
      </c>
      <c r="B301" s="2">
        <v>376</v>
      </c>
      <c r="C301" s="5">
        <f t="shared" si="16"/>
        <v>1.879249934936732E-2</v>
      </c>
      <c r="D301">
        <f t="shared" si="14"/>
        <v>3.5315803179597114E-4</v>
      </c>
    </row>
    <row r="302" spans="1:4" x14ac:dyDescent="0.25">
      <c r="A302" s="4">
        <f t="shared" si="15"/>
        <v>22838</v>
      </c>
      <c r="B302" s="2">
        <v>387</v>
      </c>
      <c r="C302" s="5">
        <f t="shared" si="16"/>
        <v>2.8835549639887319E-2</v>
      </c>
      <c r="D302">
        <f t="shared" si="14"/>
        <v>8.3148892303440565E-4</v>
      </c>
    </row>
    <row r="303" spans="1:4" x14ac:dyDescent="0.25">
      <c r="A303" s="4">
        <f t="shared" si="15"/>
        <v>22839</v>
      </c>
      <c r="B303" s="2">
        <v>387</v>
      </c>
      <c r="C303" s="5">
        <f t="shared" si="16"/>
        <v>0</v>
      </c>
      <c r="D303">
        <f t="shared" si="14"/>
        <v>0</v>
      </c>
    </row>
    <row r="304" spans="1:4" x14ac:dyDescent="0.25">
      <c r="A304" s="4">
        <f t="shared" si="15"/>
        <v>22840</v>
      </c>
      <c r="B304" s="2">
        <v>376</v>
      </c>
      <c r="C304" s="5">
        <f t="shared" si="16"/>
        <v>-2.8835549639887267E-2</v>
      </c>
      <c r="D304">
        <f t="shared" si="14"/>
        <v>8.3148892303440273E-4</v>
      </c>
    </row>
    <row r="305" spans="1:4" x14ac:dyDescent="0.25">
      <c r="A305" s="4">
        <f t="shared" si="15"/>
        <v>22843</v>
      </c>
      <c r="B305" s="2">
        <v>385</v>
      </c>
      <c r="C305" s="5">
        <f t="shared" si="16"/>
        <v>2.365419089788981E-2</v>
      </c>
      <c r="D305">
        <f t="shared" si="14"/>
        <v>5.5952074703381316E-4</v>
      </c>
    </row>
    <row r="306" spans="1:4" x14ac:dyDescent="0.25">
      <c r="A306" s="4">
        <f t="shared" si="15"/>
        <v>22844</v>
      </c>
      <c r="B306" s="2">
        <v>385</v>
      </c>
      <c r="C306" s="5">
        <f t="shared" si="16"/>
        <v>0</v>
      </c>
      <c r="D306">
        <f t="shared" si="14"/>
        <v>0</v>
      </c>
    </row>
    <row r="307" spans="1:4" x14ac:dyDescent="0.25">
      <c r="A307" s="4">
        <f t="shared" si="15"/>
        <v>22845</v>
      </c>
      <c r="B307" s="2">
        <v>380</v>
      </c>
      <c r="C307" s="5">
        <f t="shared" si="16"/>
        <v>-1.3072081567352775E-2</v>
      </c>
      <c r="D307">
        <f t="shared" si="14"/>
        <v>1.7087931650352418E-4</v>
      </c>
    </row>
    <row r="308" spans="1:4" x14ac:dyDescent="0.25">
      <c r="A308" s="4">
        <f t="shared" si="15"/>
        <v>22846</v>
      </c>
      <c r="B308" s="2">
        <v>373</v>
      </c>
      <c r="C308" s="5">
        <f t="shared" si="16"/>
        <v>-1.8592833076615859E-2</v>
      </c>
      <c r="D308">
        <f t="shared" si="14"/>
        <v>3.4569344181490074E-4</v>
      </c>
    </row>
    <row r="309" spans="1:4" x14ac:dyDescent="0.25">
      <c r="A309" s="4">
        <f t="shared" si="15"/>
        <v>22847</v>
      </c>
      <c r="B309" s="2">
        <v>382</v>
      </c>
      <c r="C309" s="5">
        <f t="shared" si="16"/>
        <v>2.3842188962759657E-2</v>
      </c>
      <c r="D309">
        <f t="shared" si="14"/>
        <v>5.6844997453593844E-4</v>
      </c>
    </row>
    <row r="310" spans="1:4" x14ac:dyDescent="0.25">
      <c r="A310" s="4">
        <f t="shared" si="15"/>
        <v>22850</v>
      </c>
      <c r="B310" s="2">
        <v>377</v>
      </c>
      <c r="C310" s="5">
        <f t="shared" si="16"/>
        <v>-1.3175421158564404E-2</v>
      </c>
      <c r="D310">
        <f t="shared" si="14"/>
        <v>1.735917227055466E-4</v>
      </c>
    </row>
    <row r="311" spans="1:4" x14ac:dyDescent="0.25">
      <c r="A311" s="4">
        <f t="shared" si="15"/>
        <v>22851</v>
      </c>
      <c r="B311" s="2">
        <v>376</v>
      </c>
      <c r="C311" s="5">
        <f t="shared" si="16"/>
        <v>-2.6560440581162963E-3</v>
      </c>
      <c r="D311">
        <f t="shared" si="14"/>
        <v>7.0545700386548837E-6</v>
      </c>
    </row>
    <row r="312" spans="1:4" x14ac:dyDescent="0.25">
      <c r="A312" s="4">
        <f t="shared" si="15"/>
        <v>22852</v>
      </c>
      <c r="B312" s="2">
        <v>379</v>
      </c>
      <c r="C312" s="5">
        <f t="shared" si="16"/>
        <v>7.9470616925319398E-3</v>
      </c>
      <c r="D312">
        <f t="shared" si="14"/>
        <v>6.315578954490862E-5</v>
      </c>
    </row>
    <row r="313" spans="1:4" x14ac:dyDescent="0.25">
      <c r="A313" s="4">
        <f t="shared" si="15"/>
        <v>22853</v>
      </c>
      <c r="B313" s="2">
        <v>386</v>
      </c>
      <c r="C313" s="5">
        <f t="shared" si="16"/>
        <v>1.8301164382404443E-2</v>
      </c>
      <c r="D313">
        <f t="shared" si="14"/>
        <v>3.3493261775178898E-4</v>
      </c>
    </row>
    <row r="314" spans="1:4" x14ac:dyDescent="0.25">
      <c r="A314" s="4">
        <f t="shared" si="15"/>
        <v>22854</v>
      </c>
      <c r="B314" s="2">
        <v>387</v>
      </c>
      <c r="C314" s="5">
        <f t="shared" si="16"/>
        <v>2.5873235649509544E-3</v>
      </c>
      <c r="D314">
        <f t="shared" si="14"/>
        <v>6.6942432297505155E-6</v>
      </c>
    </row>
    <row r="315" spans="1:4" x14ac:dyDescent="0.25">
      <c r="A315" s="4">
        <f t="shared" si="15"/>
        <v>22857</v>
      </c>
      <c r="B315" s="2">
        <v>386</v>
      </c>
      <c r="C315" s="5">
        <f t="shared" si="16"/>
        <v>-2.5873235649509123E-3</v>
      </c>
      <c r="D315">
        <f t="shared" si="14"/>
        <v>6.6942432297502978E-6</v>
      </c>
    </row>
    <row r="316" spans="1:4" x14ac:dyDescent="0.25">
      <c r="A316" s="4">
        <f t="shared" si="15"/>
        <v>22858</v>
      </c>
      <c r="B316" s="2">
        <v>389</v>
      </c>
      <c r="C316" s="5">
        <f t="shared" si="16"/>
        <v>7.7419741536154593E-3</v>
      </c>
      <c r="D316">
        <f t="shared" si="14"/>
        <v>5.9938163795249805E-5</v>
      </c>
    </row>
    <row r="317" spans="1:4" x14ac:dyDescent="0.25">
      <c r="A317" s="4">
        <f t="shared" si="15"/>
        <v>22859</v>
      </c>
      <c r="B317" s="2">
        <v>394</v>
      </c>
      <c r="C317" s="5">
        <f t="shared" si="16"/>
        <v>1.2771565679487539E-2</v>
      </c>
      <c r="D317">
        <f t="shared" si="14"/>
        <v>1.6311288990546402E-4</v>
      </c>
    </row>
    <row r="318" spans="1:4" x14ac:dyDescent="0.25">
      <c r="A318" s="4">
        <f t="shared" si="15"/>
        <v>22860</v>
      </c>
      <c r="B318" s="2">
        <v>393</v>
      </c>
      <c r="C318" s="5">
        <f t="shared" si="16"/>
        <v>-2.5412974286725325E-3</v>
      </c>
      <c r="D318">
        <f t="shared" si="14"/>
        <v>6.4581926209776253E-6</v>
      </c>
    </row>
    <row r="319" spans="1:4" x14ac:dyDescent="0.25">
      <c r="A319" s="4">
        <f t="shared" si="15"/>
        <v>22861</v>
      </c>
      <c r="B319" s="2">
        <v>409</v>
      </c>
      <c r="C319" s="5">
        <f t="shared" si="16"/>
        <v>3.9905544173540433E-2</v>
      </c>
      <c r="D319">
        <f t="shared" si="14"/>
        <v>1.5924524557863868E-3</v>
      </c>
    </row>
    <row r="320" spans="1:4" x14ac:dyDescent="0.25">
      <c r="A320" s="4">
        <f t="shared" si="15"/>
        <v>22864</v>
      </c>
      <c r="B320" s="2">
        <v>411</v>
      </c>
      <c r="C320" s="5">
        <f t="shared" si="16"/>
        <v>4.8780584534327733E-3</v>
      </c>
      <c r="D320">
        <f t="shared" si="14"/>
        <v>2.379545427510694E-5</v>
      </c>
    </row>
    <row r="321" spans="1:4" x14ac:dyDescent="0.25">
      <c r="A321" s="4">
        <f t="shared" si="15"/>
        <v>22865</v>
      </c>
      <c r="B321" s="2">
        <v>409</v>
      </c>
      <c r="C321" s="5">
        <f t="shared" si="16"/>
        <v>-4.8780584534328549E-3</v>
      </c>
      <c r="D321">
        <f t="shared" si="14"/>
        <v>2.3795454275107736E-5</v>
      </c>
    </row>
    <row r="322" spans="1:4" x14ac:dyDescent="0.25">
      <c r="A322" s="4">
        <f t="shared" si="15"/>
        <v>22866</v>
      </c>
      <c r="B322" s="2">
        <v>408</v>
      </c>
      <c r="C322" s="5">
        <f t="shared" si="16"/>
        <v>-2.4479816386400017E-3</v>
      </c>
      <c r="D322">
        <f t="shared" si="14"/>
        <v>5.992614103118588E-6</v>
      </c>
    </row>
    <row r="323" spans="1:4" x14ac:dyDescent="0.25">
      <c r="A323" s="4">
        <f t="shared" si="15"/>
        <v>22867</v>
      </c>
      <c r="B323" s="2">
        <v>393</v>
      </c>
      <c r="C323" s="5">
        <f t="shared" si="16"/>
        <v>-3.7457562534900443E-2</v>
      </c>
      <c r="D323">
        <f t="shared" ref="D323:D370" si="17">C323^2</f>
        <v>1.4030689910559772E-3</v>
      </c>
    </row>
    <row r="324" spans="1:4" x14ac:dyDescent="0.25">
      <c r="A324" s="4">
        <f t="shared" ref="A324:A370" si="18">WORKDAY(A323,1)</f>
        <v>22868</v>
      </c>
      <c r="B324" s="2">
        <v>391</v>
      </c>
      <c r="C324" s="5">
        <f t="shared" ref="C324:C370" si="19">LN(B324/B323)</f>
        <v>-5.1020518838955104E-3</v>
      </c>
      <c r="D324">
        <f t="shared" si="17"/>
        <v>2.6030933425961728E-5</v>
      </c>
    </row>
    <row r="325" spans="1:4" x14ac:dyDescent="0.25">
      <c r="A325" s="4">
        <f t="shared" si="18"/>
        <v>22871</v>
      </c>
      <c r="B325" s="2">
        <v>388</v>
      </c>
      <c r="C325" s="5">
        <f t="shared" si="19"/>
        <v>-7.702220362092351E-3</v>
      </c>
      <c r="D325">
        <f t="shared" si="17"/>
        <v>5.9324198506230025E-5</v>
      </c>
    </row>
    <row r="326" spans="1:4" x14ac:dyDescent="0.25">
      <c r="A326" s="4">
        <f t="shared" si="18"/>
        <v>22872</v>
      </c>
      <c r="B326" s="2">
        <v>396</v>
      </c>
      <c r="C326" s="5">
        <f t="shared" si="19"/>
        <v>2.0408871631207033E-2</v>
      </c>
      <c r="D326">
        <f t="shared" si="17"/>
        <v>4.1652204125908725E-4</v>
      </c>
    </row>
    <row r="327" spans="1:4" x14ac:dyDescent="0.25">
      <c r="A327" s="4">
        <f t="shared" si="18"/>
        <v>22873</v>
      </c>
      <c r="B327" s="2">
        <v>387</v>
      </c>
      <c r="C327" s="5">
        <f t="shared" si="19"/>
        <v>-2.2989518224698718E-2</v>
      </c>
      <c r="D327">
        <f t="shared" si="17"/>
        <v>5.285179482037545E-4</v>
      </c>
    </row>
    <row r="328" spans="1:4" x14ac:dyDescent="0.25">
      <c r="A328" s="4">
        <f t="shared" si="18"/>
        <v>22874</v>
      </c>
      <c r="B328" s="2">
        <v>383</v>
      </c>
      <c r="C328" s="5">
        <f t="shared" si="19"/>
        <v>-1.0389703849135798E-2</v>
      </c>
      <c r="D328">
        <f t="shared" si="17"/>
        <v>1.0794594607274723E-4</v>
      </c>
    </row>
    <row r="329" spans="1:4" x14ac:dyDescent="0.25">
      <c r="A329" s="4">
        <f t="shared" si="18"/>
        <v>22875</v>
      </c>
      <c r="B329" s="2">
        <v>388</v>
      </c>
      <c r="C329" s="5">
        <f t="shared" si="19"/>
        <v>1.2970350442627405E-2</v>
      </c>
      <c r="D329">
        <f t="shared" si="17"/>
        <v>1.6822999060456492E-4</v>
      </c>
    </row>
    <row r="330" spans="1:4" x14ac:dyDescent="0.25">
      <c r="A330" s="4">
        <f t="shared" si="18"/>
        <v>22878</v>
      </c>
      <c r="B330" s="2">
        <v>382</v>
      </c>
      <c r="C330" s="5">
        <f t="shared" si="19"/>
        <v>-1.5584731016698203E-2</v>
      </c>
      <c r="D330">
        <f t="shared" si="17"/>
        <v>2.4288384086283501E-4</v>
      </c>
    </row>
    <row r="331" spans="1:4" x14ac:dyDescent="0.25">
      <c r="A331" s="4">
        <f t="shared" si="18"/>
        <v>22879</v>
      </c>
      <c r="B331" s="2">
        <v>384</v>
      </c>
      <c r="C331" s="5">
        <f t="shared" si="19"/>
        <v>5.2219439811516249E-3</v>
      </c>
      <c r="D331">
        <f t="shared" si="17"/>
        <v>2.7268698942285681E-5</v>
      </c>
    </row>
    <row r="332" spans="1:4" x14ac:dyDescent="0.25">
      <c r="A332" s="4">
        <f t="shared" si="18"/>
        <v>22880</v>
      </c>
      <c r="B332" s="2">
        <v>382</v>
      </c>
      <c r="C332" s="5">
        <f t="shared" si="19"/>
        <v>-5.2219439811517126E-3</v>
      </c>
      <c r="D332">
        <f t="shared" si="17"/>
        <v>2.7268698942286596E-5</v>
      </c>
    </row>
    <row r="333" spans="1:4" x14ac:dyDescent="0.25">
      <c r="A333" s="4">
        <f t="shared" si="18"/>
        <v>22881</v>
      </c>
      <c r="B333" s="2">
        <v>383</v>
      </c>
      <c r="C333" s="5">
        <f t="shared" si="19"/>
        <v>2.6143805740708936E-3</v>
      </c>
      <c r="D333">
        <f t="shared" si="17"/>
        <v>6.8349857860792549E-6</v>
      </c>
    </row>
    <row r="334" spans="1:4" x14ac:dyDescent="0.25">
      <c r="A334" s="4">
        <f t="shared" si="18"/>
        <v>22882</v>
      </c>
      <c r="B334" s="2">
        <v>383</v>
      </c>
      <c r="C334" s="5">
        <f t="shared" si="19"/>
        <v>0</v>
      </c>
      <c r="D334">
        <f t="shared" si="17"/>
        <v>0</v>
      </c>
    </row>
    <row r="335" spans="1:4" x14ac:dyDescent="0.25">
      <c r="A335" s="4">
        <f t="shared" si="18"/>
        <v>22885</v>
      </c>
      <c r="B335" s="2">
        <v>388</v>
      </c>
      <c r="C335" s="5">
        <f t="shared" si="19"/>
        <v>1.2970350442627405E-2</v>
      </c>
      <c r="D335">
        <f t="shared" si="17"/>
        <v>1.6822999060456492E-4</v>
      </c>
    </row>
    <row r="336" spans="1:4" x14ac:dyDescent="0.25">
      <c r="A336" s="4">
        <f t="shared" si="18"/>
        <v>22886</v>
      </c>
      <c r="B336" s="2">
        <v>395</v>
      </c>
      <c r="C336" s="5">
        <f t="shared" si="19"/>
        <v>1.7880425277848364E-2</v>
      </c>
      <c r="D336">
        <f t="shared" si="17"/>
        <v>3.1970960811671876E-4</v>
      </c>
    </row>
    <row r="337" spans="1:4" x14ac:dyDescent="0.25">
      <c r="A337" s="4">
        <f t="shared" si="18"/>
        <v>22887</v>
      </c>
      <c r="B337" s="2">
        <v>392</v>
      </c>
      <c r="C337" s="5">
        <f t="shared" si="19"/>
        <v>-7.6239251106593707E-3</v>
      </c>
      <c r="D337">
        <f t="shared" si="17"/>
        <v>5.8124234092942501E-5</v>
      </c>
    </row>
    <row r="338" spans="1:4" x14ac:dyDescent="0.25">
      <c r="A338" s="4">
        <f t="shared" si="18"/>
        <v>22888</v>
      </c>
      <c r="B338" s="2">
        <v>386</v>
      </c>
      <c r="C338" s="5">
        <f t="shared" si="19"/>
        <v>-1.5424470325631639E-2</v>
      </c>
      <c r="D338">
        <f t="shared" si="17"/>
        <v>2.3791428482629098E-4</v>
      </c>
    </row>
    <row r="339" spans="1:4" x14ac:dyDescent="0.25">
      <c r="A339" s="4">
        <f t="shared" si="18"/>
        <v>22889</v>
      </c>
      <c r="B339" s="2">
        <v>383</v>
      </c>
      <c r="C339" s="5">
        <f t="shared" si="19"/>
        <v>-7.802380284184899E-3</v>
      </c>
      <c r="D339">
        <f t="shared" si="17"/>
        <v>6.0877138099037224E-5</v>
      </c>
    </row>
    <row r="340" spans="1:4" x14ac:dyDescent="0.25">
      <c r="A340" s="4">
        <f t="shared" si="18"/>
        <v>22892</v>
      </c>
      <c r="B340" s="2">
        <v>377</v>
      </c>
      <c r="C340" s="5">
        <f t="shared" si="19"/>
        <v>-1.5789801732635195E-2</v>
      </c>
      <c r="D340">
        <f t="shared" si="17"/>
        <v>2.4931783875592939E-4</v>
      </c>
    </row>
    <row r="341" spans="1:4" x14ac:dyDescent="0.25">
      <c r="A341" s="4">
        <f t="shared" si="18"/>
        <v>22893</v>
      </c>
      <c r="B341" s="2">
        <v>364</v>
      </c>
      <c r="C341" s="5">
        <f t="shared" si="19"/>
        <v>-3.5091319811270061E-2</v>
      </c>
      <c r="D341">
        <f t="shared" si="17"/>
        <v>1.2314007260968347E-3</v>
      </c>
    </row>
    <row r="342" spans="1:4" x14ac:dyDescent="0.25">
      <c r="A342" s="4">
        <f t="shared" si="18"/>
        <v>22894</v>
      </c>
      <c r="B342" s="2">
        <v>369</v>
      </c>
      <c r="C342" s="5">
        <f t="shared" si="19"/>
        <v>1.3642776403786479E-2</v>
      </c>
      <c r="D342">
        <f t="shared" si="17"/>
        <v>1.8612534800371312E-4</v>
      </c>
    </row>
    <row r="343" spans="1:4" x14ac:dyDescent="0.25">
      <c r="A343" s="4">
        <f t="shared" si="18"/>
        <v>22895</v>
      </c>
      <c r="B343" s="2">
        <v>355</v>
      </c>
      <c r="C343" s="5">
        <f t="shared" si="19"/>
        <v>-3.8678854565111373E-2</v>
      </c>
      <c r="D343">
        <f t="shared" si="17"/>
        <v>1.4960537904690368E-3</v>
      </c>
    </row>
    <row r="344" spans="1:4" x14ac:dyDescent="0.25">
      <c r="A344" s="4">
        <f t="shared" si="18"/>
        <v>22896</v>
      </c>
      <c r="B344" s="2">
        <v>350</v>
      </c>
      <c r="C344" s="5">
        <f t="shared" si="19"/>
        <v>-1.4184634991956413E-2</v>
      </c>
      <c r="D344">
        <f t="shared" si="17"/>
        <v>2.0120386985503431E-4</v>
      </c>
    </row>
    <row r="345" spans="1:4" x14ac:dyDescent="0.25">
      <c r="A345" s="4">
        <f t="shared" si="18"/>
        <v>22899</v>
      </c>
      <c r="B345" s="2">
        <v>353</v>
      </c>
      <c r="C345" s="5">
        <f t="shared" si="19"/>
        <v>8.5349024498375062E-3</v>
      </c>
      <c r="D345">
        <f t="shared" si="17"/>
        <v>7.2844559828242272E-5</v>
      </c>
    </row>
    <row r="346" spans="1:4" x14ac:dyDescent="0.25">
      <c r="A346" s="4">
        <f t="shared" si="18"/>
        <v>22900</v>
      </c>
      <c r="B346" s="2">
        <v>340</v>
      </c>
      <c r="C346" s="5">
        <f t="shared" si="19"/>
        <v>-3.7522439323089678E-2</v>
      </c>
      <c r="D346">
        <f t="shared" si="17"/>
        <v>1.4079334527549465E-3</v>
      </c>
    </row>
    <row r="347" spans="1:4" x14ac:dyDescent="0.25">
      <c r="A347" s="4">
        <f t="shared" si="18"/>
        <v>22901</v>
      </c>
      <c r="B347" s="2">
        <v>350</v>
      </c>
      <c r="C347" s="5">
        <f t="shared" si="19"/>
        <v>2.8987536873252187E-2</v>
      </c>
      <c r="D347">
        <f t="shared" si="17"/>
        <v>8.4027729397815514E-4</v>
      </c>
    </row>
    <row r="348" spans="1:4" x14ac:dyDescent="0.25">
      <c r="A348" s="4">
        <f t="shared" si="18"/>
        <v>22902</v>
      </c>
      <c r="B348" s="2">
        <v>349</v>
      </c>
      <c r="C348" s="5">
        <f t="shared" si="19"/>
        <v>-2.8612322810322348E-3</v>
      </c>
      <c r="D348">
        <f t="shared" si="17"/>
        <v>8.1866501660209249E-6</v>
      </c>
    </row>
    <row r="349" spans="1:4" x14ac:dyDescent="0.25">
      <c r="A349" s="4">
        <f t="shared" si="18"/>
        <v>22903</v>
      </c>
      <c r="B349" s="2">
        <v>358</v>
      </c>
      <c r="C349" s="5">
        <f t="shared" si="19"/>
        <v>2.5461064198273091E-2</v>
      </c>
      <c r="D349">
        <f t="shared" si="17"/>
        <v>6.4826579010858378E-4</v>
      </c>
    </row>
    <row r="350" spans="1:4" x14ac:dyDescent="0.25">
      <c r="A350" s="4">
        <f t="shared" si="18"/>
        <v>22906</v>
      </c>
      <c r="B350" s="2">
        <v>360</v>
      </c>
      <c r="C350" s="5">
        <f t="shared" si="19"/>
        <v>5.5710450494554295E-3</v>
      </c>
      <c r="D350">
        <f t="shared" si="17"/>
        <v>3.1036542943061847E-5</v>
      </c>
    </row>
    <row r="351" spans="1:4" x14ac:dyDescent="0.25">
      <c r="A351" s="4">
        <f t="shared" si="18"/>
        <v>22907</v>
      </c>
      <c r="B351" s="2">
        <v>360</v>
      </c>
      <c r="C351" s="5">
        <f t="shared" si="19"/>
        <v>0</v>
      </c>
      <c r="D351">
        <f t="shared" si="17"/>
        <v>0</v>
      </c>
    </row>
    <row r="352" spans="1:4" x14ac:dyDescent="0.25">
      <c r="A352" s="4">
        <f t="shared" si="18"/>
        <v>22908</v>
      </c>
      <c r="B352" s="2">
        <v>366</v>
      </c>
      <c r="C352" s="5">
        <f t="shared" si="19"/>
        <v>1.6529301951210506E-2</v>
      </c>
      <c r="D352">
        <f t="shared" si="17"/>
        <v>2.7321782299429145E-4</v>
      </c>
    </row>
    <row r="353" spans="1:4" x14ac:dyDescent="0.25">
      <c r="A353" s="4">
        <f t="shared" si="18"/>
        <v>22909</v>
      </c>
      <c r="B353" s="2">
        <v>359</v>
      </c>
      <c r="C353" s="5">
        <f t="shared" si="19"/>
        <v>-1.9310944913087397E-2</v>
      </c>
      <c r="D353">
        <f t="shared" si="17"/>
        <v>3.7291259343629602E-4</v>
      </c>
    </row>
    <row r="354" spans="1:4" x14ac:dyDescent="0.25">
      <c r="A354" s="4">
        <f t="shared" si="18"/>
        <v>22910</v>
      </c>
      <c r="B354" s="2">
        <v>356</v>
      </c>
      <c r="C354" s="5">
        <f t="shared" si="19"/>
        <v>-8.3916576362484015E-3</v>
      </c>
      <c r="D354">
        <f t="shared" si="17"/>
        <v>7.0419917884006111E-5</v>
      </c>
    </row>
    <row r="355" spans="1:4" x14ac:dyDescent="0.25">
      <c r="A355" s="4">
        <f t="shared" si="18"/>
        <v>22913</v>
      </c>
      <c r="B355" s="2">
        <v>355</v>
      </c>
      <c r="C355" s="5">
        <f t="shared" si="19"/>
        <v>-2.8129413766146126E-3</v>
      </c>
      <c r="D355">
        <f t="shared" si="17"/>
        <v>7.9126391882705124E-6</v>
      </c>
    </row>
    <row r="356" spans="1:4" x14ac:dyDescent="0.25">
      <c r="A356" s="4">
        <f t="shared" si="18"/>
        <v>22914</v>
      </c>
      <c r="B356" s="2">
        <v>367</v>
      </c>
      <c r="C356" s="5">
        <f t="shared" si="19"/>
        <v>3.3244058579154433E-2</v>
      </c>
      <c r="D356">
        <f t="shared" si="17"/>
        <v>1.1051674308142515E-3</v>
      </c>
    </row>
    <row r="357" spans="1:4" x14ac:dyDescent="0.25">
      <c r="A357" s="4">
        <f t="shared" si="18"/>
        <v>22915</v>
      </c>
      <c r="B357" s="2">
        <v>357</v>
      </c>
      <c r="C357" s="5">
        <f t="shared" si="19"/>
        <v>-2.7626066274931152E-2</v>
      </c>
      <c r="D357">
        <f t="shared" si="17"/>
        <v>7.6319953782688838E-4</v>
      </c>
    </row>
    <row r="358" spans="1:4" x14ac:dyDescent="0.25">
      <c r="A358" s="4">
        <f t="shared" si="18"/>
        <v>22916</v>
      </c>
      <c r="B358" s="2">
        <v>361</v>
      </c>
      <c r="C358" s="5">
        <f t="shared" si="19"/>
        <v>1.1142176553241803E-2</v>
      </c>
      <c r="D358">
        <f t="shared" si="17"/>
        <v>1.2414809834361139E-4</v>
      </c>
    </row>
    <row r="359" spans="1:4" x14ac:dyDescent="0.25">
      <c r="A359" s="4">
        <f t="shared" si="18"/>
        <v>22917</v>
      </c>
      <c r="B359" s="2">
        <v>355</v>
      </c>
      <c r="C359" s="5">
        <f t="shared" si="19"/>
        <v>-1.6760168857465077E-2</v>
      </c>
      <c r="D359">
        <f t="shared" si="17"/>
        <v>2.8090326013074224E-4</v>
      </c>
    </row>
    <row r="360" spans="1:4" x14ac:dyDescent="0.25">
      <c r="A360" s="4">
        <f t="shared" si="18"/>
        <v>22920</v>
      </c>
      <c r="B360" s="2">
        <v>348</v>
      </c>
      <c r="C360" s="5">
        <f t="shared" si="19"/>
        <v>-1.9915309700941432E-2</v>
      </c>
      <c r="D360">
        <f t="shared" si="17"/>
        <v>3.9661956048441194E-4</v>
      </c>
    </row>
    <row r="361" spans="1:4" x14ac:dyDescent="0.25">
      <c r="A361" s="4">
        <f t="shared" si="18"/>
        <v>22921</v>
      </c>
      <c r="B361" s="2">
        <v>343</v>
      </c>
      <c r="C361" s="5">
        <f t="shared" si="19"/>
        <v>-1.4472032608534432E-2</v>
      </c>
      <c r="D361">
        <f t="shared" si="17"/>
        <v>2.0943972782248393E-4</v>
      </c>
    </row>
    <row r="362" spans="1:4" x14ac:dyDescent="0.25">
      <c r="A362" s="4">
        <f t="shared" si="18"/>
        <v>22922</v>
      </c>
      <c r="B362" s="2">
        <v>330</v>
      </c>
      <c r="C362" s="5">
        <f t="shared" si="19"/>
        <v>-3.863779270541394E-2</v>
      </c>
      <c r="D362">
        <f t="shared" si="17"/>
        <v>1.4928790251465386E-3</v>
      </c>
    </row>
    <row r="363" spans="1:4" x14ac:dyDescent="0.25">
      <c r="A363" s="4">
        <f t="shared" si="18"/>
        <v>22923</v>
      </c>
      <c r="B363" s="2">
        <v>340</v>
      </c>
      <c r="C363" s="5">
        <f t="shared" si="19"/>
        <v>2.9852963149681128E-2</v>
      </c>
      <c r="D363">
        <f t="shared" si="17"/>
        <v>8.9119940881621945E-4</v>
      </c>
    </row>
    <row r="364" spans="1:4" x14ac:dyDescent="0.25">
      <c r="A364" s="4">
        <f t="shared" si="18"/>
        <v>22924</v>
      </c>
      <c r="B364" s="2">
        <v>339</v>
      </c>
      <c r="C364" s="5">
        <f t="shared" si="19"/>
        <v>-2.9455102297568031E-3</v>
      </c>
      <c r="D364">
        <f t="shared" si="17"/>
        <v>8.6760305136019749E-6</v>
      </c>
    </row>
    <row r="365" spans="1:4" x14ac:dyDescent="0.25">
      <c r="A365" s="4">
        <f t="shared" si="18"/>
        <v>22927</v>
      </c>
      <c r="B365" s="2">
        <v>331</v>
      </c>
      <c r="C365" s="5">
        <f t="shared" si="19"/>
        <v>-2.3881732003387359E-2</v>
      </c>
      <c r="D365">
        <f t="shared" si="17"/>
        <v>5.7033712348161596E-4</v>
      </c>
    </row>
    <row r="366" spans="1:4" x14ac:dyDescent="0.25">
      <c r="A366" s="4">
        <f t="shared" si="18"/>
        <v>22928</v>
      </c>
      <c r="B366" s="2">
        <v>345</v>
      </c>
      <c r="C366" s="5">
        <f t="shared" si="19"/>
        <v>4.1426041654296947E-2</v>
      </c>
      <c r="D366">
        <f t="shared" si="17"/>
        <v>1.7161169271435457E-3</v>
      </c>
    </row>
    <row r="367" spans="1:4" x14ac:dyDescent="0.25">
      <c r="A367" s="4">
        <f t="shared" si="18"/>
        <v>22929</v>
      </c>
      <c r="B367" s="2">
        <v>352</v>
      </c>
      <c r="C367" s="5">
        <f t="shared" si="19"/>
        <v>2.0086758566737292E-2</v>
      </c>
      <c r="D367">
        <f t="shared" si="17"/>
        <v>4.03477869718394E-4</v>
      </c>
    </row>
    <row r="368" spans="1:4" x14ac:dyDescent="0.25">
      <c r="A368" s="4">
        <f t="shared" si="18"/>
        <v>22930</v>
      </c>
      <c r="B368" s="2">
        <v>346</v>
      </c>
      <c r="C368" s="5">
        <f t="shared" si="19"/>
        <v>-1.7192400540372875E-2</v>
      </c>
      <c r="D368">
        <f t="shared" si="17"/>
        <v>2.9557863634061351E-4</v>
      </c>
    </row>
    <row r="369" spans="1:4" x14ac:dyDescent="0.25">
      <c r="A369" s="4">
        <f t="shared" si="18"/>
        <v>22931</v>
      </c>
      <c r="B369" s="2">
        <v>352</v>
      </c>
      <c r="C369" s="5">
        <f t="shared" si="19"/>
        <v>1.7192400540372771E-2</v>
      </c>
      <c r="D369">
        <f t="shared" si="17"/>
        <v>2.9557863634060993E-4</v>
      </c>
    </row>
    <row r="370" spans="1:4" x14ac:dyDescent="0.25">
      <c r="A370" s="4">
        <f t="shared" si="18"/>
        <v>22934</v>
      </c>
      <c r="B370" s="2">
        <v>357</v>
      </c>
      <c r="C370" s="5">
        <f t="shared" si="19"/>
        <v>1.4104606181541945E-2</v>
      </c>
      <c r="D370">
        <f t="shared" si="17"/>
        <v>1.9893991553639125E-4</v>
      </c>
    </row>
  </sheetData>
  <sortState ref="H32:H72">
    <sortCondition ref="H32"/>
  </sortState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4A066D4C7E847BD239CE5F537D657" ma:contentTypeVersion="9" ma:contentTypeDescription="Create a new document." ma:contentTypeScope="" ma:versionID="e519c176887511b5c8c91e81b2a9a5d8">
  <xsd:schema xmlns:xsd="http://www.w3.org/2001/XMLSchema" xmlns:xs="http://www.w3.org/2001/XMLSchema" xmlns:p="http://schemas.microsoft.com/office/2006/metadata/properties" xmlns:ns2="7d7f131f-7f23-478e-bb59-c1234eeebb34" targetNamespace="http://schemas.microsoft.com/office/2006/metadata/properties" ma:root="true" ma:fieldsID="9b5bd8b8f4e0c846ae89e0c3e7f1a425" ns2:_="">
    <xsd:import namespace="7d7f131f-7f23-478e-bb59-c1234eeeb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131f-7f23-478e-bb59-c1234eeeb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42DBB9-D90F-47EE-B70D-A1F624BBB28C}"/>
</file>

<file path=customXml/itemProps2.xml><?xml version="1.0" encoding="utf-8"?>
<ds:datastoreItem xmlns:ds="http://schemas.openxmlformats.org/officeDocument/2006/customXml" ds:itemID="{E89E13FE-9CC7-4895-8987-9527FC4A48F5}"/>
</file>

<file path=customXml/itemProps3.xml><?xml version="1.0" encoding="utf-8"?>
<ds:datastoreItem xmlns:ds="http://schemas.openxmlformats.org/officeDocument/2006/customXml" ds:itemID="{F777462C-EBE3-4B70-BD30-86B82B581B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F. EL-Bawab</dc:creator>
  <cp:lastModifiedBy>Mohamad F. EL-Bawab</cp:lastModifiedBy>
  <dcterms:created xsi:type="dcterms:W3CDTF">2012-03-06T17:31:21Z</dcterms:created>
  <dcterms:modified xsi:type="dcterms:W3CDTF">2012-03-07T00:40:23Z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0x0101005814A066D4C7E847BD239CE5F537D657</vt:lpwstr>
  </property>
</Properties>
</file>