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piderfinancial.sharepoint.com/sites/marketing/Shared Documents/NumXL/User Guide/Descriptive Statistics/Kernel density estimation (KDE) Plot/"/>
    </mc:Choice>
  </mc:AlternateContent>
  <xr:revisionPtr revIDLastSave="8" documentId="8_{44224C12-EFA1-44B7-91CB-DA82BEBB081E}" xr6:coauthVersionLast="48" xr6:coauthVersionMax="48" xr10:uidLastSave="{A7DD060E-0372-46E5-9578-906F26A90289}"/>
  <bookViews>
    <workbookView xWindow="-120" yWindow="-120" windowWidth="20730" windowHeight="11160" xr2:uid="{41A79069-8201-4E6F-90E4-643CDE75EA49}"/>
  </bookViews>
  <sheets>
    <sheet name="Normal" sheetId="1" r:id="rId1"/>
    <sheet name="Uniform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13" i="2"/>
  <c r="I4" i="2"/>
  <c r="C32" i="2"/>
  <c r="D29" i="2"/>
  <c r="D28" i="2"/>
  <c r="D27" i="2"/>
  <c r="D23" i="2"/>
  <c r="G13" i="2"/>
  <c r="F13" i="2"/>
  <c r="E13" i="2"/>
  <c r="H13" i="2" s="1"/>
  <c r="D13" i="2"/>
  <c r="G12" i="2"/>
  <c r="F12" i="2"/>
  <c r="E12" i="2"/>
  <c r="H12" i="2" s="1"/>
  <c r="D12" i="2"/>
  <c r="G11" i="2"/>
  <c r="F11" i="2"/>
  <c r="E11" i="2"/>
  <c r="H11" i="2" s="1"/>
  <c r="D11" i="2"/>
  <c r="G10" i="2"/>
  <c r="F10" i="2"/>
  <c r="E10" i="2"/>
  <c r="H10" i="2" s="1"/>
  <c r="D10" i="2"/>
  <c r="G9" i="2"/>
  <c r="F9" i="2"/>
  <c r="E9" i="2"/>
  <c r="H9" i="2" s="1"/>
  <c r="D9" i="2"/>
  <c r="G8" i="2"/>
  <c r="F8" i="2"/>
  <c r="E8" i="2"/>
  <c r="H8" i="2" s="1"/>
  <c r="D8" i="2"/>
  <c r="G7" i="2"/>
  <c r="F7" i="2"/>
  <c r="E7" i="2"/>
  <c r="H7" i="2" s="1"/>
  <c r="D7" i="2"/>
  <c r="G6" i="2"/>
  <c r="F6" i="2"/>
  <c r="E6" i="2"/>
  <c r="H6" i="2" s="1"/>
  <c r="D6" i="2"/>
  <c r="G5" i="2"/>
  <c r="F5" i="2"/>
  <c r="E5" i="2"/>
  <c r="H5" i="2" s="1"/>
  <c r="D5" i="2"/>
  <c r="G4" i="2"/>
  <c r="F4" i="2"/>
  <c r="E4" i="2"/>
  <c r="H4" i="2" s="1"/>
  <c r="D4" i="2"/>
  <c r="G2" i="2"/>
  <c r="E2" i="2"/>
  <c r="C33" i="2" l="1"/>
  <c r="C34" i="2" s="1"/>
  <c r="D34" i="2" s="1"/>
  <c r="E32" i="2"/>
  <c r="D33" i="2"/>
  <c r="D32" i="2"/>
  <c r="E33" i="2" l="1"/>
  <c r="E34" i="2"/>
  <c r="C35" i="2"/>
  <c r="C36" i="2" l="1"/>
  <c r="E35" i="2"/>
  <c r="D35" i="2"/>
  <c r="N38" i="1"/>
  <c r="M38" i="1"/>
  <c r="L38" i="1"/>
  <c r="O38" i="1" s="1"/>
  <c r="K38" i="1"/>
  <c r="N37" i="1"/>
  <c r="M37" i="1"/>
  <c r="L37" i="1"/>
  <c r="O37" i="1" s="1"/>
  <c r="K37" i="1"/>
  <c r="N36" i="1"/>
  <c r="M36" i="1"/>
  <c r="L36" i="1"/>
  <c r="O36" i="1" s="1"/>
  <c r="K36" i="1"/>
  <c r="N35" i="1"/>
  <c r="M35" i="1"/>
  <c r="L35" i="1"/>
  <c r="O35" i="1" s="1"/>
  <c r="K35" i="1"/>
  <c r="N34" i="1"/>
  <c r="M34" i="1"/>
  <c r="L34" i="1"/>
  <c r="K34" i="1"/>
  <c r="N33" i="1"/>
  <c r="M33" i="1"/>
  <c r="L33" i="1"/>
  <c r="O33" i="1" s="1"/>
  <c r="K33" i="1"/>
  <c r="N32" i="1"/>
  <c r="M32" i="1"/>
  <c r="L32" i="1"/>
  <c r="O32" i="1" s="1"/>
  <c r="K32" i="1"/>
  <c r="N31" i="1"/>
  <c r="M31" i="1"/>
  <c r="L31" i="1"/>
  <c r="O31" i="1" s="1"/>
  <c r="K31" i="1"/>
  <c r="N30" i="1"/>
  <c r="M30" i="1"/>
  <c r="L30" i="1"/>
  <c r="K30" i="1"/>
  <c r="N29" i="1"/>
  <c r="M29" i="1"/>
  <c r="L29" i="1"/>
  <c r="O29" i="1" s="1"/>
  <c r="K29" i="1"/>
  <c r="N27" i="1"/>
  <c r="O30" i="1" s="1"/>
  <c r="L27" i="1"/>
  <c r="O34" i="1" s="1"/>
  <c r="D9" i="1"/>
  <c r="D19" i="1" s="1"/>
  <c r="C18" i="1"/>
  <c r="E18" i="1" s="1"/>
  <c r="D15" i="1"/>
  <c r="D14" i="1"/>
  <c r="D13" i="1"/>
  <c r="C19" i="1" s="1"/>
  <c r="C37" i="2" l="1"/>
  <c r="E36" i="2"/>
  <c r="D36" i="2"/>
  <c r="D18" i="1"/>
  <c r="E19" i="1"/>
  <c r="C20" i="1"/>
  <c r="D20" i="1"/>
  <c r="E37" i="2" l="1"/>
  <c r="C38" i="2"/>
  <c r="D37" i="2"/>
  <c r="C21" i="1"/>
  <c r="E20" i="1"/>
  <c r="E38" i="2" l="1"/>
  <c r="C39" i="2"/>
  <c r="D38" i="2"/>
  <c r="E21" i="1"/>
  <c r="C22" i="1"/>
  <c r="D21" i="1"/>
  <c r="C40" i="2" l="1"/>
  <c r="E39" i="2"/>
  <c r="D39" i="2"/>
  <c r="C23" i="1"/>
  <c r="E22" i="1"/>
  <c r="D22" i="1"/>
  <c r="C41" i="2" l="1"/>
  <c r="E40" i="2"/>
  <c r="D40" i="2"/>
  <c r="E23" i="1"/>
  <c r="C24" i="1"/>
  <c r="D23" i="1"/>
  <c r="E41" i="2" l="1"/>
  <c r="C42" i="2"/>
  <c r="D41" i="2"/>
  <c r="C25" i="1"/>
  <c r="E24" i="1"/>
  <c r="D24" i="1"/>
  <c r="E42" i="2" l="1"/>
  <c r="C43" i="2"/>
  <c r="D42" i="2"/>
  <c r="E25" i="1"/>
  <c r="C26" i="1"/>
  <c r="D25" i="1"/>
  <c r="C44" i="2" l="1"/>
  <c r="E43" i="2"/>
  <c r="D43" i="2"/>
  <c r="C27" i="1"/>
  <c r="C28" i="1" s="1"/>
  <c r="E26" i="1"/>
  <c r="D26" i="1"/>
  <c r="C45" i="2" l="1"/>
  <c r="E44" i="2"/>
  <c r="D44" i="2"/>
  <c r="E28" i="1"/>
  <c r="C29" i="1"/>
  <c r="D28" i="1"/>
  <c r="E27" i="1"/>
  <c r="D27" i="1"/>
  <c r="E45" i="2" l="1"/>
  <c r="C46" i="2"/>
  <c r="C47" i="2" s="1"/>
  <c r="D45" i="2"/>
  <c r="C30" i="1"/>
  <c r="D29" i="1"/>
  <c r="E29" i="1"/>
  <c r="C48" i="2" l="1"/>
  <c r="D47" i="2"/>
  <c r="E47" i="2"/>
  <c r="E46" i="2"/>
  <c r="D46" i="2"/>
  <c r="D30" i="1"/>
  <c r="E30" i="1"/>
  <c r="C31" i="1"/>
  <c r="D48" i="2" l="1"/>
  <c r="C49" i="2"/>
  <c r="E48" i="2"/>
  <c r="C32" i="1"/>
  <c r="D31" i="1"/>
  <c r="E31" i="1"/>
  <c r="E49" i="2" l="1"/>
  <c r="C50" i="2"/>
  <c r="D49" i="2"/>
  <c r="E32" i="1"/>
  <c r="D32" i="1"/>
  <c r="D50" i="2" l="1"/>
  <c r="C51" i="2"/>
  <c r="E50" i="2"/>
  <c r="E51" i="2" l="1"/>
  <c r="D5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Mohamad EL-Bawab</author>
  </authors>
  <commentList>
    <comment ref="K27" authorId="0" shapeId="0" xr:uid="{E4216763-7072-4672-94C4-F4AC4845DDC2}">
      <text>
        <r>
          <rPr>
            <sz val="9"/>
            <color indexed="81"/>
            <rFont val="Tahoma"/>
            <family val="2"/>
          </rPr>
          <t>Number of Bins in the Histogram</t>
        </r>
      </text>
    </comment>
    <comment ref="L27" authorId="0" shapeId="0" xr:uid="{83BFD25D-ACA9-4547-9228-86BF74C7A839}">
      <text>
        <r>
          <rPr>
            <sz val="9"/>
            <color indexed="81"/>
            <rFont val="Tahoma"/>
            <family val="2"/>
          </rPr>
          <t>Sample Average Value</t>
        </r>
      </text>
    </comment>
    <comment ref="N27" authorId="0" shapeId="0" xr:uid="{3405308F-6EEE-4A7C-B7AD-ACC88E9E2864}">
      <text>
        <r>
          <rPr>
            <sz val="9"/>
            <color indexed="81"/>
            <rFont val="Tahoma"/>
            <family val="2"/>
          </rPr>
          <t>Sample Standard Deviation</t>
        </r>
      </text>
    </comment>
    <comment ref="K28" authorId="0" shapeId="0" xr:uid="{5F067E53-B86C-4F15-AAB5-9DA84DD253D4}">
      <text>
        <r>
          <rPr>
            <sz val="9"/>
            <color indexed="81"/>
            <rFont val="Tahoma"/>
            <family val="2"/>
          </rPr>
          <t>The lower bound value of the histogram bin</t>
        </r>
      </text>
    </comment>
    <comment ref="L28" authorId="0" shapeId="0" xr:uid="{3A2B3592-F2EB-42B9-8F3F-4011F38E70C7}">
      <text>
        <r>
          <rPr>
            <sz val="9"/>
            <color indexed="81"/>
            <rFont val="Tahoma"/>
            <family val="2"/>
          </rPr>
          <t>The upper bound value of the histogram bin</t>
        </r>
      </text>
    </comment>
    <comment ref="M28" authorId="0" shapeId="0" xr:uid="{098F095D-DB92-4B07-82D0-17D3679181C8}">
      <text>
        <r>
          <rPr>
            <sz val="9"/>
            <color indexed="81"/>
            <rFont val="Tahoma"/>
            <family val="2"/>
          </rPr>
          <t>The center value of the histogram bin</t>
        </r>
      </text>
    </comment>
    <comment ref="N28" authorId="0" shapeId="0" xr:uid="{97845E2F-3AFE-4A68-BC5B-3189DB2C9C8A}">
      <text>
        <r>
          <rPr>
            <sz val="9"/>
            <color indexed="81"/>
            <rFont val="Tahoma"/>
            <family val="2"/>
          </rPr>
          <t>Propotion of the observation which values fall in the histogram bin</t>
        </r>
      </text>
    </comment>
    <comment ref="O28" authorId="0" shapeId="0" xr:uid="{151208AF-8C8B-4645-B7F1-4AA32F511E81}">
      <text>
        <r>
          <rPr>
            <sz val="9"/>
            <color indexed="81"/>
            <rFont val="Tahoma"/>
            <family val="2"/>
          </rPr>
          <t>The corresponding probability of the normal distribution.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Mohamad EL-Bawab</author>
  </authors>
  <commentList>
    <comment ref="D2" authorId="0" shapeId="0" xr:uid="{E734CCDC-EF0F-429C-8DAF-5E3CD830F0D7}">
      <text>
        <r>
          <rPr>
            <sz val="9"/>
            <color indexed="81"/>
            <rFont val="Tahoma"/>
            <family val="2"/>
          </rPr>
          <t>Number of Bins in the Histogram</t>
        </r>
      </text>
    </comment>
    <comment ref="E2" authorId="0" shapeId="0" xr:uid="{6FF356D9-BA6A-4D91-95F2-8B084BBFDC87}">
      <text>
        <r>
          <rPr>
            <sz val="9"/>
            <color indexed="81"/>
            <rFont val="Tahoma"/>
            <family val="2"/>
          </rPr>
          <t>Sample Average Value</t>
        </r>
      </text>
    </comment>
    <comment ref="G2" authorId="0" shapeId="0" xr:uid="{DD26CCF4-C4E8-4657-8A0B-1B8D9D9742C7}">
      <text>
        <r>
          <rPr>
            <sz val="9"/>
            <color indexed="81"/>
            <rFont val="Tahoma"/>
            <family val="2"/>
          </rPr>
          <t>Sample Standard Deviation</t>
        </r>
      </text>
    </comment>
    <comment ref="D3" authorId="0" shapeId="0" xr:uid="{012D682C-69DC-403C-B401-447A4BC6CD01}">
      <text>
        <r>
          <rPr>
            <sz val="9"/>
            <color indexed="81"/>
            <rFont val="Tahoma"/>
            <family val="2"/>
          </rPr>
          <t>The lower bound value of the histogram bin</t>
        </r>
      </text>
    </comment>
    <comment ref="E3" authorId="0" shapeId="0" xr:uid="{EA68F74E-4D7F-4D4F-84B6-C649EA3AD9AF}">
      <text>
        <r>
          <rPr>
            <sz val="9"/>
            <color indexed="81"/>
            <rFont val="Tahoma"/>
            <family val="2"/>
          </rPr>
          <t>The upper bound value of the histogram bin</t>
        </r>
      </text>
    </comment>
    <comment ref="F3" authorId="0" shapeId="0" xr:uid="{71211B97-DC02-43C9-9CE8-6B1DBB6E7746}">
      <text>
        <r>
          <rPr>
            <sz val="9"/>
            <color indexed="81"/>
            <rFont val="Tahoma"/>
            <family val="2"/>
          </rPr>
          <t>The center value of the histogram bin</t>
        </r>
      </text>
    </comment>
    <comment ref="G3" authorId="0" shapeId="0" xr:uid="{C1F40921-0B28-4404-8FC6-15396B7F659A}">
      <text>
        <r>
          <rPr>
            <sz val="9"/>
            <color indexed="81"/>
            <rFont val="Tahoma"/>
            <family val="2"/>
          </rPr>
          <t>Propotion of the observation which values fall in the histogram bin</t>
        </r>
      </text>
    </comment>
    <comment ref="H3" authorId="0" shapeId="0" xr:uid="{9F70CF62-5199-4BCB-A931-150B0DE7869B}">
      <text>
        <r>
          <rPr>
            <sz val="9"/>
            <color indexed="81"/>
            <rFont val="Tahoma"/>
            <family val="2"/>
          </rPr>
          <t>The corresponding probability of the normal distribution.</t>
        </r>
      </text>
    </comment>
  </commentList>
</comments>
</file>

<file path=xl/sharedStrings.xml><?xml version="1.0" encoding="utf-8"?>
<sst xmlns="http://schemas.openxmlformats.org/spreadsheetml/2006/main" count="53" uniqueCount="27">
  <si>
    <t>Data</t>
  </si>
  <si>
    <t>Kernel Density Estimation (KDE)</t>
  </si>
  <si>
    <t>Lower Bound</t>
  </si>
  <si>
    <t>Upper Bound</t>
  </si>
  <si>
    <t>Transform</t>
  </si>
  <si>
    <t>Lambda</t>
  </si>
  <si>
    <t>Kernel</t>
  </si>
  <si>
    <t>BW(Input)</t>
  </si>
  <si>
    <t>BW(Opt.)</t>
  </si>
  <si>
    <t>Opt. Method</t>
  </si>
  <si>
    <t>Plot Min.</t>
  </si>
  <si>
    <t>Plot Max.</t>
  </si>
  <si>
    <t>Range</t>
  </si>
  <si>
    <t>Mean</t>
  </si>
  <si>
    <t>STDEV</t>
  </si>
  <si>
    <t>X(1)</t>
  </si>
  <si>
    <t>KDE</t>
  </si>
  <si>
    <t>Gaussian</t>
  </si>
  <si>
    <t>Size</t>
  </si>
  <si>
    <t>Histogram Table</t>
  </si>
  <si>
    <t>Bin</t>
  </si>
  <si>
    <t>LL</t>
  </si>
  <si>
    <t>UL</t>
  </si>
  <si>
    <t>Center</t>
  </si>
  <si>
    <t>Freq.</t>
  </si>
  <si>
    <t>Normal</t>
  </si>
  <si>
    <t>Optimization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</si>
</sst>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0"/>
    <numFmt numFmtId="165" formatCode="#0.00%"/>
    <numFmt numFmtId="166" formatCode="0.0000000000000"/>
    <numFmt numFmtId="167" formatCode="0.0000"/>
    <numFmt numFmtId="168" formatCode="#0.0%"/>
    <numFmt numFmtId="169" formatCode="0.0%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4" xfId="0" applyFont="1" applyBorder="1" applyAlignment="1">
      <alignment horizontal="right"/>
    </xf>
    <xf numFmtId="166" fontId="0" fillId="0" borderId="0" xfId="0" applyNumberFormat="1"/>
    <xf numFmtId="167" fontId="0" fillId="0" borderId="0" xfId="0" applyNumberFormat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1" applyNumberFormat="1" applyFont="1"/>
    <xf numFmtId="0" fontId="1" fillId="0" borderId="0" xfId="0" applyFont="1" applyAlignment="1">
      <alignment horizontal="center" shrinkToFit="1"/>
    </xf>
    <xf numFmtId="0" fontId="1" fillId="0" borderId="2" xfId="0" applyFont="1" applyBorder="1" applyAlignment="1">
      <alignment horizontal="center" shrinkToFi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US" sz="1200" baseline="0"/>
              <a:t>Kernel Density Estimation (KDE)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/>
          </c:spPr>
          <c:marker>
            <c:symbol val="none"/>
          </c:marker>
          <c:xVal>
            <c:numRef>
              <c:f>Normal!$C$18:$C$32</c:f>
              <c:numCache>
                <c:formatCode>0.00</c:formatCode>
                <c:ptCount val="15"/>
                <c:pt idx="0">
                  <c:v>-4</c:v>
                </c:pt>
                <c:pt idx="1">
                  <c:v>-3.4285714285714288</c:v>
                </c:pt>
                <c:pt idx="2">
                  <c:v>-2.8571428571428577</c:v>
                </c:pt>
                <c:pt idx="3">
                  <c:v>-2.2857142857142865</c:v>
                </c:pt>
                <c:pt idx="4">
                  <c:v>-1.7142857142857151</c:v>
                </c:pt>
                <c:pt idx="5">
                  <c:v>-1.1428571428571437</c:v>
                </c:pt>
                <c:pt idx="6">
                  <c:v>-0.57142857142857229</c:v>
                </c:pt>
                <c:pt idx="7">
                  <c:v>-8.8817841970012523E-16</c:v>
                </c:pt>
                <c:pt idx="8">
                  <c:v>0.57142857142857051</c:v>
                </c:pt>
                <c:pt idx="9">
                  <c:v>1.1428571428571419</c:v>
                </c:pt>
                <c:pt idx="10">
                  <c:v>1.7142857142857133</c:v>
                </c:pt>
                <c:pt idx="11">
                  <c:v>2.2857142857142847</c:v>
                </c:pt>
                <c:pt idx="12">
                  <c:v>2.8571428571428559</c:v>
                </c:pt>
                <c:pt idx="13">
                  <c:v>3.428571428571427</c:v>
                </c:pt>
                <c:pt idx="14">
                  <c:v>3.9999999999999982</c:v>
                </c:pt>
              </c:numCache>
            </c:numRef>
          </c:xVal>
          <c:yVal>
            <c:numRef>
              <c:f>Normal!$D$18:$D$32</c:f>
              <c:numCache>
                <c:formatCode>#0.00%</c:formatCode>
                <c:ptCount val="15"/>
                <c:pt idx="0">
                  <c:v>1.0742590527838673E-3</c:v>
                </c:pt>
                <c:pt idx="1">
                  <c:v>6.9429142901758587E-3</c:v>
                </c:pt>
                <c:pt idx="2">
                  <c:v>2.2090769962498608E-2</c:v>
                </c:pt>
                <c:pt idx="3">
                  <c:v>5.391780929228536E-2</c:v>
                </c:pt>
                <c:pt idx="4">
                  <c:v>0.1209031064450629</c:v>
                </c:pt>
                <c:pt idx="5">
                  <c:v>0.20720160991131695</c:v>
                </c:pt>
                <c:pt idx="6">
                  <c:v>0.27845163010639218</c:v>
                </c:pt>
                <c:pt idx="7">
                  <c:v>0.32814540540021198</c:v>
                </c:pt>
                <c:pt idx="8">
                  <c:v>0.31683686302672731</c:v>
                </c:pt>
                <c:pt idx="9">
                  <c:v>0.23099063072174231</c:v>
                </c:pt>
                <c:pt idx="10">
                  <c:v>0.12081049997702153</c:v>
                </c:pt>
                <c:pt idx="11">
                  <c:v>4.7749405954201976E-2</c:v>
                </c:pt>
                <c:pt idx="12">
                  <c:v>1.2979610593950728E-2</c:v>
                </c:pt>
                <c:pt idx="13">
                  <c:v>1.7426102664465475E-3</c:v>
                </c:pt>
                <c:pt idx="14">
                  <c:v>9.3513690508246689E-5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D52-40CC-B5EE-FF0A49C7D878}"/>
            </c:ext>
          </c:extLst>
        </c:ser>
        <c:ser>
          <c:idx val="1"/>
          <c:order val="1"/>
          <c:spPr>
            <a:ln w="19050"/>
          </c:spPr>
          <c:marker>
            <c:symbol val="none"/>
          </c:marker>
          <c:xVal>
            <c:numRef>
              <c:f>Normal!$C$18:$C$32</c:f>
              <c:numCache>
                <c:formatCode>0.00</c:formatCode>
                <c:ptCount val="15"/>
                <c:pt idx="0">
                  <c:v>-4</c:v>
                </c:pt>
                <c:pt idx="1">
                  <c:v>-3.4285714285714288</c:v>
                </c:pt>
                <c:pt idx="2">
                  <c:v>-2.8571428571428577</c:v>
                </c:pt>
                <c:pt idx="3">
                  <c:v>-2.2857142857142865</c:v>
                </c:pt>
                <c:pt idx="4">
                  <c:v>-1.7142857142857151</c:v>
                </c:pt>
                <c:pt idx="5">
                  <c:v>-1.1428571428571437</c:v>
                </c:pt>
                <c:pt idx="6">
                  <c:v>-0.57142857142857229</c:v>
                </c:pt>
                <c:pt idx="7">
                  <c:v>-8.8817841970012523E-16</c:v>
                </c:pt>
                <c:pt idx="8">
                  <c:v>0.57142857142857051</c:v>
                </c:pt>
                <c:pt idx="9">
                  <c:v>1.1428571428571419</c:v>
                </c:pt>
                <c:pt idx="10">
                  <c:v>1.7142857142857133</c:v>
                </c:pt>
                <c:pt idx="11">
                  <c:v>2.2857142857142847</c:v>
                </c:pt>
                <c:pt idx="12">
                  <c:v>2.8571428571428559</c:v>
                </c:pt>
                <c:pt idx="13">
                  <c:v>3.428571428571427</c:v>
                </c:pt>
                <c:pt idx="14">
                  <c:v>3.9999999999999982</c:v>
                </c:pt>
              </c:numCache>
            </c:numRef>
          </c:xVal>
          <c:yVal>
            <c:numRef>
              <c:f>Normal!$E$18:$E$32</c:f>
              <c:numCache>
                <c:formatCode>#0.00%</c:formatCode>
                <c:ptCount val="15"/>
                <c:pt idx="0">
                  <c:v>2.3678830404794162E-4</c:v>
                </c:pt>
                <c:pt idx="1">
                  <c:v>1.6886256008892197E-3</c:v>
                </c:pt>
                <c:pt idx="2">
                  <c:v>8.8957292935509732E-3</c:v>
                </c:pt>
                <c:pt idx="3">
                  <c:v>3.4618226450820265E-2</c:v>
                </c:pt>
                <c:pt idx="4">
                  <c:v>9.9518343266939036E-2</c:v>
                </c:pt>
                <c:pt idx="5">
                  <c:v>0.2113374813795007</c:v>
                </c:pt>
                <c:pt idx="6">
                  <c:v>0.33153164172507443</c:v>
                </c:pt>
                <c:pt idx="7">
                  <c:v>0.38419216865481681</c:v>
                </c:pt>
                <c:pt idx="8">
                  <c:v>0.32888729633142655</c:v>
                </c:pt>
                <c:pt idx="9">
                  <c:v>0.20797960844652905</c:v>
                </c:pt>
                <c:pt idx="10">
                  <c:v>9.7155967459751538E-2</c:v>
                </c:pt>
                <c:pt idx="11">
                  <c:v>3.3526890202318263E-2</c:v>
                </c:pt>
                <c:pt idx="12">
                  <c:v>8.5465754408296808E-3</c:v>
                </c:pt>
                <c:pt idx="13">
                  <c:v>1.6094076293779165E-3</c:v>
                </c:pt>
                <c:pt idx="14">
                  <c:v>2.2387987097052198E-4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D52-40CC-B5EE-FF0A49C7D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166096"/>
        <c:axId val="1603166512"/>
      </c:scatterChart>
      <c:valAx>
        <c:axId val="160316609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low"/>
        <c:spPr>
          <a:ln w="6350">
            <a:noFill/>
          </a:ln>
        </c:spPr>
        <c:crossAx val="1603166512"/>
        <c:crosses val="autoZero"/>
        <c:crossBetween val="midCat"/>
      </c:valAx>
      <c:valAx>
        <c:axId val="1603166512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low"/>
        <c:spPr>
          <a:ln w="6350">
            <a:noFill/>
          </a:ln>
        </c:spPr>
        <c:crossAx val="16031660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 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9202926110085975E-2"/>
          <c:y val="4.1599830980879701E-2"/>
          <c:w val="0.89801755102615755"/>
          <c:h val="0.85498777049153685"/>
        </c:manualLayout>
      </c:layout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gradFill flip="none" rotWithShape="1">
              <a:gsLst>
                <a:gs pos="0">
                  <a:srgbClr val="4472C4">
                    <a:tint val="66000"/>
                    <a:lumMod val="100000"/>
                  </a:srgbClr>
                </a:gs>
                <a:gs pos="100000">
                  <a:srgbClr val="4472C4">
                    <a:tint val="23500"/>
                    <a:lumMod val="100000"/>
                  </a:srgbClr>
                </a:gs>
              </a:gsLst>
              <a:lin ang="5400000" scaled="1"/>
              <a:tileRect/>
            </a:gradFill>
          </c:spPr>
          <c:invertIfNegative val="0"/>
          <c:cat>
            <c:numRef>
              <c:f>Normal!$M$29:$M$38</c:f>
              <c:numCache>
                <c:formatCode>0.00</c:formatCode>
                <c:ptCount val="10"/>
                <c:pt idx="0">
                  <c:v>-2.5727918000484351</c:v>
                </c:pt>
                <c:pt idx="1">
                  <c:v>-2.0728143681481015</c:v>
                </c:pt>
                <c:pt idx="2">
                  <c:v>-1.5728369362477679</c:v>
                </c:pt>
                <c:pt idx="3">
                  <c:v>-1.0728595043474343</c:v>
                </c:pt>
                <c:pt idx="4">
                  <c:v>-0.57288207244710065</c:v>
                </c:pt>
                <c:pt idx="5">
                  <c:v>-7.2904640546767041E-2</c:v>
                </c:pt>
                <c:pt idx="6">
                  <c:v>0.42707279135356657</c:v>
                </c:pt>
                <c:pt idx="7">
                  <c:v>0.92705022325390019</c:v>
                </c:pt>
                <c:pt idx="8">
                  <c:v>1.4270276551542338</c:v>
                </c:pt>
                <c:pt idx="9">
                  <c:v>1.9270050870545674</c:v>
                </c:pt>
              </c:numCache>
            </c:numRef>
          </c:cat>
          <c:val>
            <c:numRef>
              <c:f>Normal!$N$29:$N$38</c:f>
              <c:numCache>
                <c:formatCode>#0.0%</c:formatCode>
                <c:ptCount val="10"/>
                <c:pt idx="0">
                  <c:v>0.02</c:v>
                </c:pt>
                <c:pt idx="1">
                  <c:v>0.02</c:v>
                </c:pt>
                <c:pt idx="2">
                  <c:v>7.0000000000000007E-2</c:v>
                </c:pt>
                <c:pt idx="3">
                  <c:v>0.13999999999999999</c:v>
                </c:pt>
                <c:pt idx="4">
                  <c:v>0.09</c:v>
                </c:pt>
                <c:pt idx="5">
                  <c:v>0.22000000000000006</c:v>
                </c:pt>
                <c:pt idx="6">
                  <c:v>0.17</c:v>
                </c:pt>
                <c:pt idx="7">
                  <c:v>0.15</c:v>
                </c:pt>
                <c:pt idx="8">
                  <c:v>7.0000000000000007E-2</c:v>
                </c:pt>
                <c:pt idx="9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8-4AFA-B5BD-BD9039989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1193992624"/>
        <c:axId val="1193993872"/>
      </c:barChart>
      <c:lineChart>
        <c:grouping val="standard"/>
        <c:varyColors val="0"/>
        <c:ser>
          <c:idx val="1"/>
          <c:order val="1"/>
          <c:tx>
            <c:v>Normal</c:v>
          </c:tx>
          <c:marker>
            <c:symbol val="none"/>
          </c:marker>
          <c:val>
            <c:numRef>
              <c:f>Normal!$O$29:$O$38</c:f>
              <c:numCache>
                <c:formatCode>#0.0%</c:formatCode>
                <c:ptCount val="10"/>
                <c:pt idx="0">
                  <c:v>9.531598275940259E-3</c:v>
                </c:pt>
                <c:pt idx="1">
                  <c:v>2.7331126399817315E-2</c:v>
                </c:pt>
                <c:pt idx="2">
                  <c:v>6.2417321716310606E-2</c:v>
                </c:pt>
                <c:pt idx="3">
                  <c:v>0.11353860910572108</c:v>
                </c:pt>
                <c:pt idx="4">
                  <c:v>0.16451250272564527</c:v>
                </c:pt>
                <c:pt idx="5">
                  <c:v>0.18988365854393591</c:v>
                </c:pt>
                <c:pt idx="6">
                  <c:v>0.17458866089631231</c:v>
                </c:pt>
                <c:pt idx="7">
                  <c:v>0.1278734773996093</c:v>
                </c:pt>
                <c:pt idx="8">
                  <c:v>7.4604850402658851E-2</c:v>
                </c:pt>
                <c:pt idx="9">
                  <c:v>3.466986911159442E-2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028-4AFA-B5BD-BD9039989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992624"/>
        <c:axId val="1193993872"/>
      </c:lineChart>
      <c:catAx>
        <c:axId val="119399262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1193993872"/>
        <c:crosses val="autoZero"/>
        <c:auto val="1"/>
        <c:lblAlgn val="ctr"/>
        <c:lblOffset val="100"/>
        <c:noMultiLvlLbl val="0"/>
      </c:catAx>
      <c:valAx>
        <c:axId val="119399387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193992624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layout>
        <c:manualLayout>
          <c:xMode val="edge"/>
          <c:yMode val="edge"/>
          <c:x val="0.1233146929979012"/>
          <c:y val="0.12189723962523261"/>
          <c:w val="0.17304785917860446"/>
          <c:h val="0.14929133858267715"/>
        </c:manualLayout>
      </c:layout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18527412812399E-2"/>
          <c:y val="2.8853520969453286E-2"/>
          <c:w val="0.91836531430638624"/>
          <c:h val="0.86227322648498728"/>
        </c:manualLayout>
      </c:layout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gradFill flip="none" rotWithShape="1">
              <a:gsLst>
                <a:gs pos="0">
                  <a:srgbClr val="4472C4">
                    <a:tint val="66000"/>
                    <a:lumMod val="100000"/>
                  </a:srgbClr>
                </a:gs>
                <a:gs pos="100000">
                  <a:srgbClr val="4472C4">
                    <a:tint val="23500"/>
                    <a:lumMod val="100000"/>
                  </a:srgbClr>
                </a:gs>
              </a:gsLst>
              <a:lin ang="5400000" scaled="1"/>
              <a:tileRect/>
            </a:gradFill>
          </c:spPr>
          <c:invertIfNegative val="0"/>
          <c:cat>
            <c:numRef>
              <c:f>Uniform!$F$4:$F$13</c:f>
              <c:numCache>
                <c:formatCode>0.00</c:formatCode>
                <c:ptCount val="10"/>
                <c:pt idx="0">
                  <c:v>-2.6563280129398477</c:v>
                </c:pt>
                <c:pt idx="1">
                  <c:v>-2.0839777825251016</c:v>
                </c:pt>
                <c:pt idx="2">
                  <c:v>-1.5116275521103548</c:v>
                </c:pt>
                <c:pt idx="3">
                  <c:v>-0.93927732169560818</c:v>
                </c:pt>
                <c:pt idx="4">
                  <c:v>-0.36692709128086165</c:v>
                </c:pt>
                <c:pt idx="5">
                  <c:v>0.20542313913388466</c:v>
                </c:pt>
                <c:pt idx="6">
                  <c:v>0.77777336954863119</c:v>
                </c:pt>
                <c:pt idx="7">
                  <c:v>1.3501235999633781</c:v>
                </c:pt>
                <c:pt idx="8">
                  <c:v>1.9224738303781246</c:v>
                </c:pt>
                <c:pt idx="9">
                  <c:v>2.4948240607928707</c:v>
                </c:pt>
              </c:numCache>
            </c:numRef>
          </c:cat>
          <c:val>
            <c:numRef>
              <c:f>Uniform!$G$4:$G$13</c:f>
              <c:numCache>
                <c:formatCode>#0.0%</c:formatCode>
                <c:ptCount val="10"/>
                <c:pt idx="0">
                  <c:v>9.9999999999999992E-2</c:v>
                </c:pt>
                <c:pt idx="1">
                  <c:v>0.10999999999999999</c:v>
                </c:pt>
                <c:pt idx="2">
                  <c:v>0.10999999999999999</c:v>
                </c:pt>
                <c:pt idx="3">
                  <c:v>7.0000000000000007E-2</c:v>
                </c:pt>
                <c:pt idx="4">
                  <c:v>9.9999999999999992E-2</c:v>
                </c:pt>
                <c:pt idx="5">
                  <c:v>0.11999999999999998</c:v>
                </c:pt>
                <c:pt idx="6">
                  <c:v>0.11999999999999998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0.12999999999999998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B-4B46-99F1-02F596FBD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1193992208"/>
        <c:axId val="1193993456"/>
      </c:barChart>
      <c:lineChart>
        <c:grouping val="standard"/>
        <c:varyColors val="0"/>
        <c:ser>
          <c:idx val="1"/>
          <c:order val="1"/>
          <c:tx>
            <c:v>Normal</c:v>
          </c:tx>
          <c:marker>
            <c:symbol val="none"/>
          </c:marker>
          <c:val>
            <c:numRef>
              <c:f>Uniform!$H$4:$H$13</c:f>
              <c:numCache>
                <c:formatCode>#0.0%</c:formatCode>
                <c:ptCount val="10"/>
                <c:pt idx="0">
                  <c:v>4.1839520196859027E-2</c:v>
                </c:pt>
                <c:pt idx="1">
                  <c:v>6.6837324138704732E-2</c:v>
                </c:pt>
                <c:pt idx="2">
                  <c:v>9.4947138802150277E-2</c:v>
                </c:pt>
                <c:pt idx="3">
                  <c:v>0.11994365195218087</c:v>
                </c:pt>
                <c:pt idx="4">
                  <c:v>0.13474312348731943</c:v>
                </c:pt>
                <c:pt idx="5">
                  <c:v>0.13460791859287058</c:v>
                </c:pt>
                <c:pt idx="6">
                  <c:v>0.11958294835744199</c:v>
                </c:pt>
                <c:pt idx="7">
                  <c:v>9.4471724643032662E-2</c:v>
                </c:pt>
                <c:pt idx="8">
                  <c:v>6.6369257477674082E-2</c:v>
                </c:pt>
                <c:pt idx="9">
                  <c:v>4.1463169877225536E-2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BEB-4B46-99F1-02F596FBD374}"/>
            </c:ext>
          </c:extLst>
        </c:ser>
        <c:ser>
          <c:idx val="2"/>
          <c:order val="2"/>
          <c:tx>
            <c:v>KDE</c:v>
          </c:tx>
          <c:spPr>
            <a:ln>
              <a:solidFill>
                <a:schemeClr val="tx1"/>
              </a:solidFill>
            </a:ln>
          </c:spPr>
          <c:val>
            <c:numRef>
              <c:f>Uniform!$I$4:$I$13</c:f>
              <c:numCache>
                <c:formatCode>0.0%</c:formatCode>
                <c:ptCount val="10"/>
                <c:pt idx="0">
                  <c:v>0.15723073082706363</c:v>
                </c:pt>
                <c:pt idx="1">
                  <c:v>0.17891162519953849</c:v>
                </c:pt>
                <c:pt idx="2">
                  <c:v>0.18052242409178276</c:v>
                </c:pt>
                <c:pt idx="3">
                  <c:v>0.17237226620097151</c:v>
                </c:pt>
                <c:pt idx="4">
                  <c:v>0.18014899213520516</c:v>
                </c:pt>
                <c:pt idx="5">
                  <c:v>0.18727378168949996</c:v>
                </c:pt>
                <c:pt idx="6">
                  <c:v>0.17395539165160401</c:v>
                </c:pt>
                <c:pt idx="7">
                  <c:v>0.15327316432680702</c:v>
                </c:pt>
                <c:pt idx="8">
                  <c:v>0.14716900790087131</c:v>
                </c:pt>
                <c:pt idx="9">
                  <c:v>0.14719559168643392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BEB-4B46-99F1-02F596FBD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054288"/>
        <c:axId val="1707601008"/>
      </c:lineChart>
      <c:catAx>
        <c:axId val="119399220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1193993456"/>
        <c:crosses val="autoZero"/>
        <c:auto val="1"/>
        <c:lblAlgn val="ctr"/>
        <c:lblOffset val="100"/>
        <c:noMultiLvlLbl val="0"/>
      </c:catAx>
      <c:valAx>
        <c:axId val="119399345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193992208"/>
        <c:crosses val="autoZero"/>
        <c:crossBetween val="between"/>
      </c:valAx>
      <c:valAx>
        <c:axId val="1707601008"/>
        <c:scaling>
          <c:orientation val="minMax"/>
        </c:scaling>
        <c:delete val="0"/>
        <c:axPos val="r"/>
        <c:numFmt formatCode="#0.0%" sourceLinked="1"/>
        <c:majorTickMark val="out"/>
        <c:minorTickMark val="none"/>
        <c:tickLblPos val="nextTo"/>
        <c:crossAx val="1569054288"/>
        <c:crosses val="max"/>
        <c:crossBetween val="between"/>
      </c:valAx>
      <c:catAx>
        <c:axId val="1569054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707601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5.4354581305477517E-2"/>
          <c:y val="2.9381378175185734E-2"/>
          <c:w val="0.21532716073807354"/>
          <c:h val="6.8546109702388891E-2"/>
        </c:manualLayout>
      </c:layout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aseline="0"/>
            </a:pPr>
            <a:r>
              <a:rPr lang="en-US" sz="1200" baseline="0"/>
              <a:t>Kernel Density Estimation (KDE)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/>
          </c:spPr>
          <c:marker>
            <c:symbol val="none"/>
          </c:marker>
          <c:xVal>
            <c:numRef>
              <c:f>Uniform!$C$32:$C$51</c:f>
              <c:numCache>
                <c:formatCode>0.00</c:formatCode>
                <c:ptCount val="20"/>
                <c:pt idx="0">
                  <c:v>-4</c:v>
                </c:pt>
                <c:pt idx="1">
                  <c:v>-3.5789473684210527</c:v>
                </c:pt>
                <c:pt idx="2">
                  <c:v>-3.1578947368421053</c:v>
                </c:pt>
                <c:pt idx="3">
                  <c:v>-2.736842105263158</c:v>
                </c:pt>
                <c:pt idx="4">
                  <c:v>-2.3157894736842106</c:v>
                </c:pt>
                <c:pt idx="5">
                  <c:v>-1.8947368421052633</c:v>
                </c:pt>
                <c:pt idx="6">
                  <c:v>-1.4736842105263159</c:v>
                </c:pt>
                <c:pt idx="7">
                  <c:v>-1.0526315789473686</c:v>
                </c:pt>
                <c:pt idx="8">
                  <c:v>-0.63157894736842124</c:v>
                </c:pt>
                <c:pt idx="9">
                  <c:v>-0.21052631578947389</c:v>
                </c:pt>
                <c:pt idx="10">
                  <c:v>0.21052631578947345</c:v>
                </c:pt>
                <c:pt idx="11">
                  <c:v>0.6315789473684208</c:v>
                </c:pt>
                <c:pt idx="12">
                  <c:v>1.0526315789473681</c:v>
                </c:pt>
                <c:pt idx="13">
                  <c:v>1.4736842105263155</c:v>
                </c:pt>
                <c:pt idx="14">
                  <c:v>1.8947368421052628</c:v>
                </c:pt>
                <c:pt idx="15">
                  <c:v>2.3157894736842102</c:v>
                </c:pt>
                <c:pt idx="16">
                  <c:v>2.7368421052631575</c:v>
                </c:pt>
                <c:pt idx="17">
                  <c:v>3.1578947368421049</c:v>
                </c:pt>
                <c:pt idx="18">
                  <c:v>3.5789473684210522</c:v>
                </c:pt>
                <c:pt idx="19">
                  <c:v>3.9999999999999996</c:v>
                </c:pt>
              </c:numCache>
            </c:numRef>
          </c:xVal>
          <c:yVal>
            <c:numRef>
              <c:f>Uniform!$D$32:$D$51</c:f>
              <c:numCache>
                <c:formatCode>#0.00%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0.15441307377184726</c:v>
                </c:pt>
                <c:pt idx="4">
                  <c:v>0.17103866338116697</c:v>
                </c:pt>
                <c:pt idx="5">
                  <c:v>0.18241780840117833</c:v>
                </c:pt>
                <c:pt idx="6">
                  <c:v>0.17987121669367015</c:v>
                </c:pt>
                <c:pt idx="7">
                  <c:v>0.1729878558871922</c:v>
                </c:pt>
                <c:pt idx="8">
                  <c:v>0.17477870498330711</c:v>
                </c:pt>
                <c:pt idx="9">
                  <c:v>0.18346361769225758</c:v>
                </c:pt>
                <c:pt idx="10">
                  <c:v>0.18725156675262722</c:v>
                </c:pt>
                <c:pt idx="11">
                  <c:v>0.17911438111160646</c:v>
                </c:pt>
                <c:pt idx="12">
                  <c:v>0.16318480959660878</c:v>
                </c:pt>
                <c:pt idx="13">
                  <c:v>0.15045689073120355</c:v>
                </c:pt>
                <c:pt idx="14">
                  <c:v>0.14714132945982011</c:v>
                </c:pt>
                <c:pt idx="15">
                  <c:v>0.14777502099242187</c:v>
                </c:pt>
                <c:pt idx="16">
                  <c:v>0.14529841881230746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C51-41C2-8AE0-CFA3F0F6500B}"/>
            </c:ext>
          </c:extLst>
        </c:ser>
        <c:ser>
          <c:idx val="1"/>
          <c:order val="1"/>
          <c:spPr>
            <a:ln w="19050"/>
          </c:spPr>
          <c:marker>
            <c:symbol val="none"/>
          </c:marker>
          <c:xVal>
            <c:numRef>
              <c:f>Uniform!$C$32:$C$51</c:f>
              <c:numCache>
                <c:formatCode>0.00</c:formatCode>
                <c:ptCount val="20"/>
                <c:pt idx="0">
                  <c:v>-4</c:v>
                </c:pt>
                <c:pt idx="1">
                  <c:v>-3.5789473684210527</c:v>
                </c:pt>
                <c:pt idx="2">
                  <c:v>-3.1578947368421053</c:v>
                </c:pt>
                <c:pt idx="3">
                  <c:v>-2.736842105263158</c:v>
                </c:pt>
                <c:pt idx="4">
                  <c:v>-2.3157894736842106</c:v>
                </c:pt>
                <c:pt idx="5">
                  <c:v>-1.8947368421052633</c:v>
                </c:pt>
                <c:pt idx="6">
                  <c:v>-1.4736842105263159</c:v>
                </c:pt>
                <c:pt idx="7">
                  <c:v>-1.0526315789473686</c:v>
                </c:pt>
                <c:pt idx="8">
                  <c:v>-0.63157894736842124</c:v>
                </c:pt>
                <c:pt idx="9">
                  <c:v>-0.21052631578947389</c:v>
                </c:pt>
                <c:pt idx="10">
                  <c:v>0.21052631578947345</c:v>
                </c:pt>
                <c:pt idx="11">
                  <c:v>0.6315789473684208</c:v>
                </c:pt>
                <c:pt idx="12">
                  <c:v>1.0526315789473681</c:v>
                </c:pt>
                <c:pt idx="13">
                  <c:v>1.4736842105263155</c:v>
                </c:pt>
                <c:pt idx="14">
                  <c:v>1.8947368421052628</c:v>
                </c:pt>
                <c:pt idx="15">
                  <c:v>2.3157894736842102</c:v>
                </c:pt>
                <c:pt idx="16">
                  <c:v>2.7368421052631575</c:v>
                </c:pt>
                <c:pt idx="17">
                  <c:v>3.1578947368421049</c:v>
                </c:pt>
                <c:pt idx="18">
                  <c:v>3.5789473684210522</c:v>
                </c:pt>
                <c:pt idx="19">
                  <c:v>3.9999999999999996</c:v>
                </c:pt>
              </c:numCache>
            </c:numRef>
          </c:xVal>
          <c:yVal>
            <c:numRef>
              <c:f>Uniform!$E$32:$E$51</c:f>
              <c:numCache>
                <c:formatCode>#0.00%</c:formatCode>
                <c:ptCount val="20"/>
                <c:pt idx="0">
                  <c:v>1.5010605926365555E-2</c:v>
                </c:pt>
                <c:pt idx="1">
                  <c:v>2.6389704150270303E-2</c:v>
                </c:pt>
                <c:pt idx="2">
                  <c:v>4.3512594145332088E-2</c:v>
                </c:pt>
                <c:pt idx="3">
                  <c:v>6.7288304770989946E-2</c:v>
                </c:pt>
                <c:pt idx="4">
                  <c:v>9.7590682381426153E-2</c:v>
                </c:pt>
                <c:pt idx="5">
                  <c:v>0.13274594972964424</c:v>
                </c:pt>
                <c:pt idx="6">
                  <c:v>0.16934733238572675</c:v>
                </c:pt>
                <c:pt idx="7">
                  <c:v>0.20261873394991214</c:v>
                </c:pt>
                <c:pt idx="8">
                  <c:v>0.22736572254991835</c:v>
                </c:pt>
                <c:pt idx="9">
                  <c:v>0.2392844860328297</c:v>
                </c:pt>
                <c:pt idx="10">
                  <c:v>0.2361827904494945</c:v>
                </c:pt>
                <c:pt idx="11">
                  <c:v>0.21863823524946108</c:v>
                </c:pt>
                <c:pt idx="12">
                  <c:v>0.18982269445554395</c:v>
                </c:pt>
                <c:pt idx="13">
                  <c:v>0.15456612200433859</c:v>
                </c:pt>
                <c:pt idx="14">
                  <c:v>0.118038761602014</c:v>
                </c:pt>
                <c:pt idx="15">
                  <c:v>8.4543288122633328E-2</c:v>
                </c:pt>
                <c:pt idx="16">
                  <c:v>5.6790773200662774E-2</c:v>
                </c:pt>
                <c:pt idx="17">
                  <c:v>3.5778372807238154E-2</c:v>
                </c:pt>
                <c:pt idx="18">
                  <c:v>2.114012471712275E-2</c:v>
                </c:pt>
                <c:pt idx="19">
                  <c:v>1.1714902050727815E-2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C51-41C2-8AE0-CFA3F0F65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49888"/>
        <c:axId val="12348224"/>
      </c:scatterChart>
      <c:valAx>
        <c:axId val="1234988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low"/>
        <c:spPr>
          <a:ln w="6350">
            <a:noFill/>
          </a:ln>
        </c:spPr>
        <c:crossAx val="12348224"/>
        <c:crosses val="autoZero"/>
        <c:crossBetween val="midCat"/>
      </c:valAx>
      <c:valAx>
        <c:axId val="12348224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low"/>
        <c:spPr>
          <a:ln w="6350">
            <a:noFill/>
          </a:ln>
        </c:spPr>
        <c:crossAx val="12349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20</xdr:col>
      <xdr:colOff>514350</xdr:colOff>
      <xdr:row>22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8D3217E-B430-4E28-B79C-E2DFB5390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609599</xdr:colOff>
      <xdr:row>23</xdr:row>
      <xdr:rowOff>180975</xdr:rowOff>
    </xdr:from>
    <xdr:to>
      <xdr:col>27</xdr:col>
      <xdr:colOff>447674</xdr:colOff>
      <xdr:row>40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190809-1885-6857-9E93-DAFB0EB42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0</xdr:row>
      <xdr:rowOff>66676</xdr:rowOff>
    </xdr:from>
    <xdr:to>
      <xdr:col>19</xdr:col>
      <xdr:colOff>552450</xdr:colOff>
      <xdr:row>14</xdr:row>
      <xdr:rowOff>180976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3F4D8C-184E-84E5-4DA3-2CB78C3D3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238125</xdr:colOff>
      <xdr:row>17</xdr:row>
      <xdr:rowOff>28575</xdr:rowOff>
    </xdr:from>
    <xdr:to>
      <xdr:col>15</xdr:col>
      <xdr:colOff>238125</xdr:colOff>
      <xdr:row>31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104D891-BFCD-6D5B-458C-12B9AD6E9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D033E-4C1C-452E-9CA2-05078F2E0000}">
  <sheetPr codeName="Sheet1"/>
  <dimension ref="A1:O102"/>
  <sheetViews>
    <sheetView tabSelected="1" topLeftCell="B5" zoomScale="55" zoomScaleNormal="55" workbookViewId="0">
      <selection activeCell="G12" sqref="G12"/>
    </sheetView>
  </sheetViews>
  <sheetFormatPr defaultRowHeight="15"/>
  <cols>
    <col min="2" max="2" width="13" customWidth="1"/>
    <col min="3" max="3" width="8.7109375" customWidth="1"/>
  </cols>
  <sheetData>
    <row r="1" spans="1:5">
      <c r="A1" s="1"/>
    </row>
    <row r="2" spans="1:5" ht="15.75" thickBot="1">
      <c r="A2" s="13" t="s">
        <v>0</v>
      </c>
      <c r="C2" s="21" t="s">
        <v>1</v>
      </c>
      <c r="D2" s="22"/>
      <c r="E2" s="22"/>
    </row>
    <row r="3" spans="1:5">
      <c r="A3" s="2">
        <v>-0.99718590718111955</v>
      </c>
      <c r="B3" s="1"/>
      <c r="C3" s="10" t="s">
        <v>2</v>
      </c>
    </row>
    <row r="4" spans="1:5">
      <c r="A4" s="2">
        <v>-0.26686279852583539</v>
      </c>
      <c r="B4" s="1"/>
      <c r="C4" s="6" t="s">
        <v>3</v>
      </c>
    </row>
    <row r="5" spans="1:5">
      <c r="A5" s="2">
        <v>0.18452396943757776</v>
      </c>
      <c r="B5" s="1"/>
      <c r="C5" s="6" t="s">
        <v>4</v>
      </c>
      <c r="D5" s="11">
        <v>0</v>
      </c>
    </row>
    <row r="6" spans="1:5">
      <c r="A6" s="2">
        <v>-0.91548827185761184</v>
      </c>
      <c r="B6" s="1"/>
      <c r="C6" s="6" t="s">
        <v>5</v>
      </c>
    </row>
    <row r="7" spans="1:5">
      <c r="A7" s="2">
        <v>-1.7017146092257462</v>
      </c>
      <c r="B7" s="1"/>
      <c r="C7" s="6" t="s">
        <v>6</v>
      </c>
      <c r="D7" s="11">
        <v>0</v>
      </c>
    </row>
    <row r="8" spans="1:5">
      <c r="A8" s="2">
        <v>0.16192529983527493</v>
      </c>
      <c r="B8" s="1"/>
      <c r="C8" s="6" t="s">
        <v>7</v>
      </c>
      <c r="D8" s="2">
        <v>1.4</v>
      </c>
    </row>
    <row r="9" spans="1:5">
      <c r="A9" s="2">
        <v>0.41970224629039876</v>
      </c>
      <c r="B9" s="1"/>
      <c r="C9" s="6" t="s">
        <v>8</v>
      </c>
      <c r="D9" s="8">
        <f>_xll.NxKDE(_xll.RMNA(Normal!$A$3:$A$102,), $D$3,$D$4,$D$5,$D$6,$D$7,$D$8,$D$10,3,)</f>
        <v>0.55992841079267996</v>
      </c>
    </row>
    <row r="10" spans="1:5">
      <c r="A10" s="2">
        <v>1.2862074072472751</v>
      </c>
      <c r="B10" s="1"/>
      <c r="C10" s="6" t="s">
        <v>9</v>
      </c>
      <c r="D10" s="12">
        <v>3</v>
      </c>
    </row>
    <row r="11" spans="1:5">
      <c r="A11" s="2">
        <v>0.16363060240109917</v>
      </c>
      <c r="B11" s="1"/>
      <c r="C11" s="9" t="s">
        <v>10</v>
      </c>
      <c r="D11" s="2">
        <v>-4</v>
      </c>
    </row>
    <row r="12" spans="1:5">
      <c r="A12" s="2">
        <v>-2.8227805159986019</v>
      </c>
      <c r="B12" s="1"/>
      <c r="C12" s="6" t="s">
        <v>11</v>
      </c>
      <c r="D12" s="2">
        <v>4</v>
      </c>
    </row>
    <row r="13" spans="1:5">
      <c r="A13" s="2">
        <v>-0.83275836004759185</v>
      </c>
      <c r="B13" s="1"/>
      <c r="C13" s="6" t="s">
        <v>12</v>
      </c>
      <c r="D13" s="2">
        <f>$D$12-$D$11</f>
        <v>8</v>
      </c>
    </row>
    <row r="14" spans="1:5">
      <c r="A14" s="2">
        <v>-1.0002099770645145</v>
      </c>
      <c r="B14" s="1"/>
      <c r="C14" s="6" t="s">
        <v>13</v>
      </c>
      <c r="D14" s="2">
        <f>AVERAGE(_xll.RMNA(Normal!$A$3:$A$102,))</f>
        <v>-7.5550815381575376E-3</v>
      </c>
    </row>
    <row r="15" spans="1:5">
      <c r="A15" s="2">
        <v>0.99920043794554658</v>
      </c>
      <c r="B15" s="1"/>
      <c r="C15" s="6" t="s">
        <v>14</v>
      </c>
      <c r="D15" s="2">
        <f>STDEV(_xll.RMNA(Normal!$A$3:$A$102,))</f>
        <v>1.038365050687067</v>
      </c>
    </row>
    <row r="16" spans="1:5">
      <c r="A16" s="2">
        <v>2.0577590476023033</v>
      </c>
      <c r="B16" s="1"/>
    </row>
    <row r="17" spans="1:15" ht="15.75" thickBot="1">
      <c r="A17" s="2">
        <v>2.1737287170253694</v>
      </c>
      <c r="B17" s="1"/>
      <c r="C17" s="3" t="s">
        <v>15</v>
      </c>
      <c r="D17" s="3" t="s">
        <v>16</v>
      </c>
      <c r="E17" s="3" t="s">
        <v>17</v>
      </c>
      <c r="F17" s="3" t="s">
        <v>18</v>
      </c>
    </row>
    <row r="18" spans="1:15">
      <c r="A18" s="2">
        <v>-0.6484742698376067</v>
      </c>
      <c r="B18" s="1"/>
      <c r="C18" s="2">
        <f>$D$11</f>
        <v>-4</v>
      </c>
      <c r="D18" s="5">
        <f>_xll.NxKDE(_xll.RMNA(Normal!$A$3:$A$102,), $D$3,$D$4,$D$5,$D$6,$D$7,$D$9,0,0,$C18)</f>
        <v>1.0742590527838673E-3</v>
      </c>
      <c r="E18" s="5">
        <f t="shared" ref="E18:E27" si="0">NORMDIST($C18,$D$14,$D$15,FALSE)</f>
        <v>2.3678830404794162E-4</v>
      </c>
      <c r="F18" s="4">
        <v>15</v>
      </c>
    </row>
    <row r="19" spans="1:15">
      <c r="A19" s="2">
        <v>-0.22303083824226633</v>
      </c>
      <c r="B19" s="1"/>
      <c r="C19" s="2">
        <f t="shared" ref="C19:C27" si="1">$C18 + $D$13/ ($F$18-1)</f>
        <v>-3.4285714285714288</v>
      </c>
      <c r="D19" s="5">
        <f>_xll.NxKDE(_xll.RMNA(Normal!$A$3:$A$102,), $D$3,$D$4,$D$5,$D$6,$D$7,$D$9,0,0,$C19)</f>
        <v>6.9429142901758587E-3</v>
      </c>
      <c r="E19" s="5">
        <f t="shared" si="0"/>
        <v>1.6886256008892197E-3</v>
      </c>
    </row>
    <row r="20" spans="1:15">
      <c r="A20" s="2">
        <v>-2.0501920516835526</v>
      </c>
      <c r="B20" s="1"/>
      <c r="C20" s="2">
        <f t="shared" si="1"/>
        <v>-2.8571428571428577</v>
      </c>
      <c r="D20" s="5">
        <f>_xll.NxKDE(_xll.RMNA(Normal!$A$3:$A$102,), $D$3,$D$4,$D$5,$D$6,$D$7,$D$9,0,0,$C20)</f>
        <v>2.2090769962498608E-2</v>
      </c>
      <c r="E20" s="5">
        <f t="shared" si="0"/>
        <v>8.8957292935509732E-3</v>
      </c>
    </row>
    <row r="21" spans="1:15">
      <c r="A21" s="2">
        <v>6.418758857762441E-2</v>
      </c>
      <c r="B21" s="1"/>
      <c r="C21" s="2">
        <f t="shared" si="1"/>
        <v>-2.2857142857142865</v>
      </c>
      <c r="D21" s="5">
        <f>_xll.NxKDE(_xll.RMNA(Normal!$A$3:$A$102,), $D$3,$D$4,$D$5,$D$6,$D$7,$D$9,0,0,$C21)</f>
        <v>5.391780929228536E-2</v>
      </c>
      <c r="E21" s="5">
        <f t="shared" si="0"/>
        <v>3.4618226450820265E-2</v>
      </c>
    </row>
    <row r="22" spans="1:15">
      <c r="A22" s="2">
        <v>1.3251383279566653</v>
      </c>
      <c r="B22" s="1"/>
      <c r="C22" s="2">
        <f t="shared" si="1"/>
        <v>-1.7142857142857151</v>
      </c>
      <c r="D22" s="5">
        <f>_xll.NxKDE(_xll.RMNA(Normal!$A$3:$A$102,), $D$3,$D$4,$D$5,$D$6,$D$7,$D$9,0,0,$C22)</f>
        <v>0.1209031064450629</v>
      </c>
      <c r="E22" s="5">
        <f t="shared" si="0"/>
        <v>9.9518343266939036E-2</v>
      </c>
    </row>
    <row r="23" spans="1:15">
      <c r="A23" s="2">
        <v>1.2661757864407264</v>
      </c>
      <c r="B23" s="1"/>
      <c r="C23" s="2">
        <f t="shared" si="1"/>
        <v>-1.1428571428571437</v>
      </c>
      <c r="D23" s="5">
        <f>_xll.NxKDE(_xll.RMNA(Normal!$A$3:$A$102,), $D$3,$D$4,$D$5,$D$6,$D$7,$D$9,0,0,$C23)</f>
        <v>0.20720160991131695</v>
      </c>
      <c r="E23" s="5">
        <f t="shared" si="0"/>
        <v>0.2113374813795007</v>
      </c>
    </row>
    <row r="24" spans="1:15">
      <c r="A24" s="2">
        <v>8.2981159721384756E-2</v>
      </c>
      <c r="B24" s="1"/>
      <c r="C24" s="2">
        <f t="shared" si="1"/>
        <v>-0.57142857142857229</v>
      </c>
      <c r="D24" s="5">
        <f>_xll.NxKDE(_xll.RMNA(Normal!$A$3:$A$102,), $D$3,$D$4,$D$5,$D$6,$D$7,$D$9,0,0,$C24)</f>
        <v>0.27845163010639218</v>
      </c>
      <c r="E24" s="5">
        <f t="shared" si="0"/>
        <v>0.33153164172507443</v>
      </c>
    </row>
    <row r="25" spans="1:15">
      <c r="A25" s="2">
        <v>-0.59482886172190774</v>
      </c>
      <c r="B25" s="1"/>
      <c r="C25" s="2">
        <f t="shared" si="1"/>
        <v>-8.8817841970012523E-16</v>
      </c>
      <c r="D25" s="5">
        <f>_xll.NxKDE(_xll.RMNA(Normal!$A$3:$A$102,), $D$3,$D$4,$D$5,$D$6,$D$7,$D$9,0,0,$C25)</f>
        <v>0.32814540540021198</v>
      </c>
      <c r="E25" s="5">
        <f t="shared" si="0"/>
        <v>0.38419216865481681</v>
      </c>
    </row>
    <row r="26" spans="1:15">
      <c r="A26" s="2">
        <v>-0.85129613580647856</v>
      </c>
      <c r="B26" s="1"/>
      <c r="C26" s="2">
        <f t="shared" si="1"/>
        <v>0.57142857142857051</v>
      </c>
      <c r="D26" s="5">
        <f>_xll.NxKDE(_xll.RMNA(Normal!$A$3:$A$102,), $D$3,$D$4,$D$5,$D$6,$D$7,$D$9,0,0,$C26)</f>
        <v>0.31683686302672731</v>
      </c>
      <c r="E26" s="5">
        <f t="shared" si="0"/>
        <v>0.32888729633142655</v>
      </c>
    </row>
    <row r="27" spans="1:15" ht="15.75" thickBot="1">
      <c r="A27" s="2">
        <v>-0.91560423243208788</v>
      </c>
      <c r="B27" s="1"/>
      <c r="C27" s="2">
        <f t="shared" si="1"/>
        <v>1.1428571428571419</v>
      </c>
      <c r="D27" s="5">
        <f>_xll.NxKDE(_xll.RMNA(Normal!$A$3:$A$102,), $D$3,$D$4,$D$5,$D$6,$D$7,$D$9,0,0,$C27)</f>
        <v>0.23099063072174231</v>
      </c>
      <c r="E27" s="5">
        <f t="shared" si="0"/>
        <v>0.20797960844652905</v>
      </c>
      <c r="J27" s="14" t="s">
        <v>19</v>
      </c>
      <c r="K27" s="15">
        <v>10</v>
      </c>
      <c r="L27" s="16">
        <f>AVERAGE(_xll.RMNA(Normal!$A$3:$A$102))</f>
        <v>-7.5550815381575376E-3</v>
      </c>
      <c r="N27" s="16">
        <f>STDEV(_xll.RMNA(Normal!$A$3:$A$102))</f>
        <v>1.038365050687067</v>
      </c>
    </row>
    <row r="28" spans="1:15" ht="15.75" thickBot="1">
      <c r="A28" s="2">
        <v>1.2918280845042318</v>
      </c>
      <c r="C28" s="2">
        <f t="shared" ref="C28:C32" si="2">$C27 + $D$13/ ($F$18-1)</f>
        <v>1.7142857142857133</v>
      </c>
      <c r="D28" s="5">
        <f>_xll.NxKDE(_xll.RMNA(Normal!$A$3:$A$102,), $D$3,$D$4,$D$5,$D$6,$D$7,$D$9,0,0,$C28)</f>
        <v>0.12081049997702153</v>
      </c>
      <c r="E28" s="5">
        <f t="shared" ref="E28:E32" si="3">NORMDIST($C28,$D$14,$D$15,FALSE)</f>
        <v>9.7155967459751538E-2</v>
      </c>
      <c r="J28" s="18" t="s">
        <v>20</v>
      </c>
      <c r="K28" s="18" t="s">
        <v>21</v>
      </c>
      <c r="L28" s="18" t="s">
        <v>22</v>
      </c>
      <c r="M28" s="18" t="s">
        <v>23</v>
      </c>
      <c r="N28" s="18" t="s">
        <v>24</v>
      </c>
      <c r="O28" s="18" t="s">
        <v>25</v>
      </c>
    </row>
    <row r="29" spans="1:15">
      <c r="A29" s="2">
        <v>-4.7816683945711702E-3</v>
      </c>
      <c r="C29" s="2">
        <f t="shared" si="2"/>
        <v>2.2857142857142847</v>
      </c>
      <c r="D29" s="5">
        <f>_xll.NxKDE(_xll.RMNA(Normal!$A$3:$A$102,), $D$3,$D$4,$D$5,$D$6,$D$7,$D$9,0,0,$C29)</f>
        <v>4.7749405954201976E-2</v>
      </c>
      <c r="E29" s="5">
        <f t="shared" si="3"/>
        <v>3.3526890202318263E-2</v>
      </c>
      <c r="J29" s="15">
        <v>1</v>
      </c>
      <c r="K29" s="2">
        <f>_xll.HISTBIN(Normal!$A$3:$A$102,10,$J29,0)</f>
        <v>-2.8227805159986019</v>
      </c>
      <c r="L29" s="2">
        <f>_xll.HISTBIN(Normal!$A$3:$A$102,10,$J29,1)</f>
        <v>-2.3228030840982683</v>
      </c>
      <c r="M29" s="2">
        <f>_xll.HISTBIN(Normal!$A$3:$A$102,10,$J29,2)</f>
        <v>-2.5727918000484351</v>
      </c>
      <c r="N29" s="19">
        <f>_xll.NxHistogram(Normal!$A$3:$A$102,10,$J29,0)</f>
        <v>0.02</v>
      </c>
      <c r="O29" s="19">
        <f t="shared" ref="O29:O38" si="4">NORMDIST($L29,$L$27,$N$27,TRUE)-NORMDIST($K29,$L$27,$N$27,TRUE)</f>
        <v>9.531598275940259E-3</v>
      </c>
    </row>
    <row r="30" spans="1:15">
      <c r="A30" s="2">
        <v>0.28076101443730295</v>
      </c>
      <c r="C30" s="2">
        <f t="shared" si="2"/>
        <v>2.8571428571428559</v>
      </c>
      <c r="D30" s="5">
        <f>_xll.NxKDE(_xll.RMNA(Normal!$A$3:$A$102,), $D$3,$D$4,$D$5,$D$6,$D$7,$D$9,0,0,$C30)</f>
        <v>1.2979610593950728E-2</v>
      </c>
      <c r="E30" s="5">
        <f t="shared" si="3"/>
        <v>8.5465754408296808E-3</v>
      </c>
      <c r="J30" s="15">
        <v>2</v>
      </c>
      <c r="K30" s="2">
        <f>_xll.HISTBIN(Normal!$A$3:$A$102,10,$J30,0)</f>
        <v>-2.3228030840982683</v>
      </c>
      <c r="L30" s="2">
        <f>_xll.HISTBIN(Normal!$A$3:$A$102,10,$J30,1)</f>
        <v>-1.8228256521979347</v>
      </c>
      <c r="M30" s="2">
        <f>_xll.HISTBIN(Normal!$A$3:$A$102,10,$J30,2)</f>
        <v>-2.0728143681481015</v>
      </c>
      <c r="N30" s="19">
        <f>_xll.NxHistogram(Normal!$A$3:$A$102,10,$J30,0)</f>
        <v>0.02</v>
      </c>
      <c r="O30" s="19">
        <f t="shared" si="4"/>
        <v>2.7331126399817315E-2</v>
      </c>
    </row>
    <row r="31" spans="1:15">
      <c r="A31" s="2">
        <v>2.0158950064796954E-2</v>
      </c>
      <c r="C31" s="2">
        <f t="shared" si="2"/>
        <v>3.428571428571427</v>
      </c>
      <c r="D31" s="5">
        <f>_xll.NxKDE(_xll.RMNA(Normal!$A$3:$A$102,), $D$3,$D$4,$D$5,$D$6,$D$7,$D$9,0,0,$C31)</f>
        <v>1.7426102664465475E-3</v>
      </c>
      <c r="E31" s="5">
        <f t="shared" si="3"/>
        <v>1.6094076293779165E-3</v>
      </c>
      <c r="J31" s="15">
        <v>3</v>
      </c>
      <c r="K31" s="2">
        <f>_xll.HISTBIN(Normal!$A$3:$A$102,10,$J31,0)</f>
        <v>-1.8228256521979347</v>
      </c>
      <c r="L31" s="2">
        <f>_xll.HISTBIN(Normal!$A$3:$A$102,10,$J31,1)</f>
        <v>-1.3228482202976009</v>
      </c>
      <c r="M31" s="2">
        <f>_xll.HISTBIN(Normal!$A$3:$A$102,10,$J31,2)</f>
        <v>-1.5728369362477679</v>
      </c>
      <c r="N31" s="19">
        <f>_xll.NxHistogram(Normal!$A$3:$A$102,10,$J31,0)</f>
        <v>7.0000000000000007E-2</v>
      </c>
      <c r="O31" s="19">
        <f t="shared" si="4"/>
        <v>6.2417321716310606E-2</v>
      </c>
    </row>
    <row r="32" spans="1:15">
      <c r="A32" s="2">
        <v>0.82091446529375389</v>
      </c>
      <c r="C32" s="2">
        <f t="shared" si="2"/>
        <v>3.9999999999999982</v>
      </c>
      <c r="D32" s="5">
        <f>_xll.NxKDE(_xll.RMNA(Normal!$A$3:$A$102,), $D$3,$D$4,$D$5,$D$6,$D$7,$D$9,0,0,$C32)</f>
        <v>9.3513690508246689E-5</v>
      </c>
      <c r="E32" s="5">
        <f t="shared" si="3"/>
        <v>2.2387987097052198E-4</v>
      </c>
      <c r="J32" s="15">
        <v>4</v>
      </c>
      <c r="K32" s="2">
        <f>_xll.HISTBIN(Normal!$A$3:$A$102,10,$J32,0)</f>
        <v>-1.3228482202976009</v>
      </c>
      <c r="L32" s="2">
        <f>_xll.HISTBIN(Normal!$A$3:$A$102,10,$J32,1)</f>
        <v>-0.82287078839726746</v>
      </c>
      <c r="M32" s="2">
        <f>_xll.HISTBIN(Normal!$A$3:$A$102,10,$J32,2)</f>
        <v>-1.0728595043474343</v>
      </c>
      <c r="N32" s="19">
        <f>_xll.NxHistogram(Normal!$A$3:$A$102,10,$J32,0)</f>
        <v>0.13999999999999999</v>
      </c>
      <c r="O32" s="19">
        <f t="shared" si="4"/>
        <v>0.11353860910572108</v>
      </c>
    </row>
    <row r="33" spans="1:15">
      <c r="A33" s="2">
        <v>-0.12382315617287531</v>
      </c>
      <c r="J33" s="15">
        <v>5</v>
      </c>
      <c r="K33" s="2">
        <f>_xll.HISTBIN(Normal!$A$3:$A$102,10,$J33,0)</f>
        <v>-0.82287078839726746</v>
      </c>
      <c r="L33" s="2">
        <f>_xll.HISTBIN(Normal!$A$3:$A$102,10,$J33,1)</f>
        <v>-0.32289335649693385</v>
      </c>
      <c r="M33" s="2">
        <f>_xll.HISTBIN(Normal!$A$3:$A$102,10,$J33,2)</f>
        <v>-0.57288207244710065</v>
      </c>
      <c r="N33" s="19">
        <f>_xll.NxHistogram(Normal!$A$3:$A$102,10,$J33,0)</f>
        <v>0.09</v>
      </c>
      <c r="O33" s="19">
        <f t="shared" si="4"/>
        <v>0.16451250272564527</v>
      </c>
    </row>
    <row r="34" spans="1:15">
      <c r="A34" s="2">
        <v>-1.3771614248980768</v>
      </c>
      <c r="J34" s="15">
        <v>6</v>
      </c>
      <c r="K34" s="2">
        <f>_xll.HISTBIN(Normal!$A$3:$A$102,10,$J34,0)</f>
        <v>-0.32289335649693385</v>
      </c>
      <c r="L34" s="2">
        <f>_xll.HISTBIN(Normal!$A$3:$A$102,10,$J34,1)</f>
        <v>0.17708407540339977</v>
      </c>
      <c r="M34" s="2">
        <f>_xll.HISTBIN(Normal!$A$3:$A$102,10,$J34,2)</f>
        <v>-7.2904640546767041E-2</v>
      </c>
      <c r="N34" s="19">
        <f>_xll.NxHistogram(Normal!$A$3:$A$102,10,$J34,0)</f>
        <v>0.22000000000000006</v>
      </c>
      <c r="O34" s="19">
        <f t="shared" si="4"/>
        <v>0.18988365854393591</v>
      </c>
    </row>
    <row r="35" spans="1:15">
      <c r="A35" s="2">
        <v>-0.1762816737027606</v>
      </c>
      <c r="J35" s="15">
        <v>7</v>
      </c>
      <c r="K35" s="2">
        <f>_xll.HISTBIN(Normal!$A$3:$A$102,10,$J35,0)</f>
        <v>0.17708407540339977</v>
      </c>
      <c r="L35" s="2">
        <f>_xll.HISTBIN(Normal!$A$3:$A$102,10,$J35,1)</f>
        <v>0.67706150730373338</v>
      </c>
      <c r="M35" s="2">
        <f>_xll.HISTBIN(Normal!$A$3:$A$102,10,$J35,2)</f>
        <v>0.42707279135356657</v>
      </c>
      <c r="N35" s="19">
        <f>_xll.NxHistogram(Normal!$A$3:$A$102,10,$J35,0)</f>
        <v>0.17</v>
      </c>
      <c r="O35" s="19">
        <f t="shared" si="4"/>
        <v>0.17458866089631231</v>
      </c>
    </row>
    <row r="36" spans="1:15">
      <c r="A36" s="2">
        <v>2.1769938030047342</v>
      </c>
      <c r="C36" s="1"/>
      <c r="J36" s="15">
        <v>8</v>
      </c>
      <c r="K36" s="2">
        <f>_xll.HISTBIN(Normal!$A$3:$A$102,10,$J36,0)</f>
        <v>0.67706150730373338</v>
      </c>
      <c r="L36" s="2">
        <f>_xll.HISTBIN(Normal!$A$3:$A$102,10,$J36,1)</f>
        <v>1.177038939204067</v>
      </c>
      <c r="M36" s="2">
        <f>_xll.HISTBIN(Normal!$A$3:$A$102,10,$J36,2)</f>
        <v>0.92705022325390019</v>
      </c>
      <c r="N36" s="19">
        <f>_xll.NxHistogram(Normal!$A$3:$A$102,10,$J36,0)</f>
        <v>0.15</v>
      </c>
      <c r="O36" s="19">
        <f t="shared" si="4"/>
        <v>0.1278734773996093</v>
      </c>
    </row>
    <row r="37" spans="1:15">
      <c r="A37" s="2">
        <v>-1.6712692740838975</v>
      </c>
      <c r="J37" s="15">
        <v>9</v>
      </c>
      <c r="K37" s="2">
        <f>_xll.HISTBIN(Normal!$A$3:$A$102,10,$J37,0)</f>
        <v>1.177038939204067</v>
      </c>
      <c r="L37" s="2">
        <f>_xll.HISTBIN(Normal!$A$3:$A$102,10,$J37,1)</f>
        <v>1.6770163711044006</v>
      </c>
      <c r="M37" s="2">
        <f>_xll.HISTBIN(Normal!$A$3:$A$102,10,$J37,2)</f>
        <v>1.4270276551542338</v>
      </c>
      <c r="N37" s="19">
        <f>_xll.NxHistogram(Normal!$A$3:$A$102,10,$J37,0)</f>
        <v>7.0000000000000007E-2</v>
      </c>
      <c r="O37" s="19">
        <f t="shared" si="4"/>
        <v>7.4604850402658851E-2</v>
      </c>
    </row>
    <row r="38" spans="1:15">
      <c r="A38" s="2">
        <v>0.41711359699547756</v>
      </c>
      <c r="C38" s="7"/>
      <c r="J38" s="15">
        <v>10</v>
      </c>
      <c r="K38" s="2">
        <f>_xll.HISTBIN(Normal!$A$3:$A$102,10,$J38,0)</f>
        <v>1.6770163711044006</v>
      </c>
      <c r="L38" s="2">
        <f>_xll.HISTBIN(Normal!$A$3:$A$102,10,$J38,1)</f>
        <v>2.1769938030047342</v>
      </c>
      <c r="M38" s="2">
        <f>_xll.HISTBIN(Normal!$A$3:$A$102,10,$J38,2)</f>
        <v>1.9270050870545674</v>
      </c>
      <c r="N38" s="19">
        <f>_xll.NxHistogram(Normal!$A$3:$A$102,10,$J38,0)</f>
        <v>0.05</v>
      </c>
      <c r="O38" s="19">
        <f t="shared" si="4"/>
        <v>3.466986911159442E-2</v>
      </c>
    </row>
    <row r="39" spans="1:15">
      <c r="A39" s="2">
        <v>1.8126411305274814</v>
      </c>
    </row>
    <row r="40" spans="1:15">
      <c r="A40" s="2">
        <v>-7.3159753810614347E-2</v>
      </c>
    </row>
    <row r="41" spans="1:15">
      <c r="A41" s="2">
        <v>0.36099891076446511</v>
      </c>
    </row>
    <row r="42" spans="1:15">
      <c r="A42" s="2">
        <v>0.71556769398739561</v>
      </c>
    </row>
    <row r="43" spans="1:15">
      <c r="A43" s="2">
        <v>1.3789417607767973</v>
      </c>
    </row>
    <row r="44" spans="1:15">
      <c r="A44" s="2">
        <v>-1.0233088687527925</v>
      </c>
    </row>
    <row r="45" spans="1:15">
      <c r="A45" s="2">
        <v>-1.3284579836181365</v>
      </c>
    </row>
    <row r="46" spans="1:15">
      <c r="A46" s="2">
        <v>0.26781435735756531</v>
      </c>
    </row>
    <row r="47" spans="1:15">
      <c r="A47" s="2">
        <v>0.6180903255881276</v>
      </c>
    </row>
    <row r="48" spans="1:15">
      <c r="A48" s="2">
        <v>1.1733163773897104</v>
      </c>
    </row>
    <row r="49" spans="1:1">
      <c r="A49" s="2">
        <v>0.75903926699538715</v>
      </c>
    </row>
    <row r="50" spans="1:1">
      <c r="A50" s="2">
        <v>0.87046828411985189</v>
      </c>
    </row>
    <row r="51" spans="1:1">
      <c r="A51" s="2">
        <v>0.92953769126324914</v>
      </c>
    </row>
    <row r="52" spans="1:1">
      <c r="A52" s="2">
        <v>-1.1868223737110384</v>
      </c>
    </row>
    <row r="53" spans="1:1">
      <c r="A53" s="2">
        <v>0.48650917960912921</v>
      </c>
    </row>
    <row r="54" spans="1:1">
      <c r="A54" s="2">
        <v>0.53682697398471646</v>
      </c>
    </row>
    <row r="55" spans="1:1">
      <c r="A55" s="2">
        <v>0.65718268160708249</v>
      </c>
    </row>
    <row r="56" spans="1:1">
      <c r="A56" s="2">
        <v>-1.7095771909225732</v>
      </c>
    </row>
    <row r="57" spans="1:1">
      <c r="A57" s="2">
        <v>-0.55155169320642017</v>
      </c>
    </row>
    <row r="58" spans="1:1">
      <c r="A58" s="2">
        <v>-0.24205064619309269</v>
      </c>
    </row>
    <row r="59" spans="1:1">
      <c r="A59" s="2">
        <v>-1.1087786333519034</v>
      </c>
    </row>
    <row r="60" spans="1:1">
      <c r="A60" s="2">
        <v>-0.43705881580535788</v>
      </c>
    </row>
    <row r="61" spans="1:1">
      <c r="A61" s="2">
        <v>-0.5496826815942768</v>
      </c>
    </row>
    <row r="62" spans="1:1">
      <c r="A62" s="2">
        <v>-1.1321390047669411</v>
      </c>
    </row>
    <row r="63" spans="1:1">
      <c r="A63" s="2">
        <v>0.98655164038063958</v>
      </c>
    </row>
    <row r="64" spans="1:1">
      <c r="A64" s="2">
        <v>-0.21362893676268868</v>
      </c>
    </row>
    <row r="65" spans="1:1">
      <c r="A65" s="2">
        <v>1.7082584236050025</v>
      </c>
    </row>
    <row r="66" spans="1:1">
      <c r="A66" s="2">
        <v>1.0395865501777735</v>
      </c>
    </row>
    <row r="67" spans="1:1">
      <c r="A67" s="2">
        <v>-1.2244800018379465</v>
      </c>
    </row>
    <row r="68" spans="1:1">
      <c r="A68" s="2">
        <v>5.1314827942405827E-2</v>
      </c>
    </row>
    <row r="69" spans="1:1">
      <c r="A69" s="2">
        <v>-0.97135853138752282</v>
      </c>
    </row>
    <row r="70" spans="1:1">
      <c r="A70" s="2">
        <v>0.75628804552252404</v>
      </c>
    </row>
    <row r="71" spans="1:1">
      <c r="A71" s="2">
        <v>-0.53391204346553423</v>
      </c>
    </row>
    <row r="72" spans="1:1">
      <c r="A72" s="2">
        <v>-0.75781599662150256</v>
      </c>
    </row>
    <row r="73" spans="1:1">
      <c r="A73" s="2">
        <v>0.98742248155758716</v>
      </c>
    </row>
    <row r="74" spans="1:1">
      <c r="A74" s="2">
        <v>0.49159552872879431</v>
      </c>
    </row>
    <row r="75" spans="1:1">
      <c r="A75" s="2">
        <v>1.3681346899829805</v>
      </c>
    </row>
    <row r="76" spans="1:1">
      <c r="A76" s="2">
        <v>1.0290068530593999</v>
      </c>
    </row>
    <row r="77" spans="1:1">
      <c r="A77" s="2">
        <v>1.2225405043864157</v>
      </c>
    </row>
    <row r="78" spans="1:1">
      <c r="A78" s="2">
        <v>0.5430206329037901</v>
      </c>
    </row>
    <row r="79" spans="1:1">
      <c r="A79" s="2">
        <v>7.4693389251478948E-2</v>
      </c>
    </row>
    <row r="80" spans="1:1">
      <c r="A80" s="2">
        <v>-0.12729287846013904</v>
      </c>
    </row>
    <row r="81" spans="1:1">
      <c r="A81" s="2">
        <v>-0.30904629966244102</v>
      </c>
    </row>
    <row r="82" spans="1:1">
      <c r="A82" s="2">
        <v>-0.11080487638537306</v>
      </c>
    </row>
    <row r="83" spans="1:1">
      <c r="A83" s="2">
        <v>-0.40919871935329866</v>
      </c>
    </row>
    <row r="84" spans="1:1">
      <c r="A84" s="2">
        <v>0.51617689678096212</v>
      </c>
    </row>
    <row r="85" spans="1:1">
      <c r="A85" s="2">
        <v>-2.5589542929083109</v>
      </c>
    </row>
    <row r="86" spans="1:1">
      <c r="A86" s="2">
        <v>-0.77857293945271522</v>
      </c>
    </row>
    <row r="87" spans="1:1">
      <c r="A87" s="2">
        <v>1.1381121112208348</v>
      </c>
    </row>
    <row r="88" spans="1:1">
      <c r="A88" s="2">
        <v>-0.20963966562703717</v>
      </c>
    </row>
    <row r="89" spans="1:1">
      <c r="A89" s="2">
        <v>0.2588649294921197</v>
      </c>
    </row>
    <row r="90" spans="1:1">
      <c r="A90" s="2">
        <v>-1.5011983123258688</v>
      </c>
    </row>
    <row r="91" spans="1:1">
      <c r="A91" s="2">
        <v>0.48092033466673456</v>
      </c>
    </row>
    <row r="92" spans="1:1">
      <c r="A92" s="2">
        <v>-1.4033003026270308</v>
      </c>
    </row>
    <row r="93" spans="1:1">
      <c r="A93" s="2">
        <v>0.8085476110863965</v>
      </c>
    </row>
    <row r="94" spans="1:1">
      <c r="A94" s="2">
        <v>7.6688593253493309E-2</v>
      </c>
    </row>
    <row r="95" spans="1:1">
      <c r="A95" s="2">
        <v>2.9265265766298398E-2</v>
      </c>
    </row>
    <row r="96" spans="1:1">
      <c r="A96" s="2">
        <v>-1.9874096324201673</v>
      </c>
    </row>
    <row r="97" spans="1:1">
      <c r="A97" s="2">
        <v>-0.12898908607894555</v>
      </c>
    </row>
    <row r="98" spans="1:1">
      <c r="A98" s="2">
        <v>0.89349214249523357</v>
      </c>
    </row>
    <row r="99" spans="1:1">
      <c r="A99" s="2">
        <v>0.59821104514412582</v>
      </c>
    </row>
    <row r="100" spans="1:1">
      <c r="A100" s="2">
        <v>0.45794422476319596</v>
      </c>
    </row>
    <row r="101" spans="1:1">
      <c r="A101" s="2">
        <v>-1.0359167390561197</v>
      </c>
    </row>
    <row r="102" spans="1:1">
      <c r="A102" s="2">
        <v>-1.2541590876935516</v>
      </c>
    </row>
  </sheetData>
  <mergeCells count="1">
    <mergeCell ref="C2:E2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2F6D9-33A5-4980-AD92-24D58053AB58}">
  <dimension ref="A2:I102"/>
  <sheetViews>
    <sheetView workbookViewId="0">
      <selection activeCell="B9" sqref="B9"/>
    </sheetView>
  </sheetViews>
  <sheetFormatPr defaultRowHeight="15"/>
  <cols>
    <col min="2" max="2" width="13.85546875" customWidth="1"/>
  </cols>
  <sheetData>
    <row r="2" spans="1:9" ht="15.75" thickBot="1">
      <c r="A2" s="17" t="s">
        <v>0</v>
      </c>
      <c r="C2" s="14" t="s">
        <v>19</v>
      </c>
      <c r="D2" s="15">
        <v>10</v>
      </c>
      <c r="E2" s="16">
        <f>AVERAGE(_xll.RMNA(Uniform!$A$3:$A$102))</f>
        <v>-8.5648365733817566E-2</v>
      </c>
      <c r="G2" s="16">
        <f>STDEV(_xll.RMNA(Uniform!$A$3:$A$102))</f>
        <v>1.6625334251939436</v>
      </c>
    </row>
    <row r="3" spans="1:9" ht="15.75" thickBot="1">
      <c r="A3" s="2">
        <v>-2.0610065004425184</v>
      </c>
      <c r="C3" s="18" t="s">
        <v>20</v>
      </c>
      <c r="D3" s="18" t="s">
        <v>21</v>
      </c>
      <c r="E3" s="18" t="s">
        <v>22</v>
      </c>
      <c r="F3" s="18" t="s">
        <v>23</v>
      </c>
      <c r="G3" s="18" t="s">
        <v>24</v>
      </c>
      <c r="H3" s="18" t="s">
        <v>25</v>
      </c>
      <c r="I3" s="3" t="s">
        <v>16</v>
      </c>
    </row>
    <row r="4" spans="1:9">
      <c r="A4" s="2">
        <v>0.20352793969542571</v>
      </c>
      <c r="C4" s="15">
        <v>1</v>
      </c>
      <c r="D4" s="2">
        <f>_xll.HISTBIN(Uniform!$A$3:$A$102,10,$C4,0)</f>
        <v>-2.9425031281472211</v>
      </c>
      <c r="E4" s="2">
        <f>_xll.HISTBIN(Uniform!$A$3:$A$102,10,$C4,1)</f>
        <v>-2.3701528977324746</v>
      </c>
      <c r="F4" s="2">
        <f>_xll.HISTBIN(Uniform!$A$3:$A$102,10,$C4,2)</f>
        <v>-2.6563280129398477</v>
      </c>
      <c r="G4" s="19">
        <f>_xll.NxHistogram(Uniform!$A$3:$A$102,10,$C4,0)</f>
        <v>9.9999999999999992E-2</v>
      </c>
      <c r="H4" s="19">
        <f t="shared" ref="H4:H13" si="0">NORMDIST($E4,$E$2,$G$2,TRUE)-NORMDIST($D4,$E$2,$G$2,TRUE)</f>
        <v>4.1839520196859027E-2</v>
      </c>
      <c r="I4" s="20">
        <f>_xll.NxKDE(_xll.RMNA(Uniform!$A$3:$A$102,), $D$17,$D$18,$D$19,$D$20,$D$21,$D$23,0,0,$F4)</f>
        <v>0.15723073082706363</v>
      </c>
    </row>
    <row r="5" spans="1:9">
      <c r="A5" s="2">
        <v>-1.8661763359477521</v>
      </c>
      <c r="C5" s="15">
        <v>2</v>
      </c>
      <c r="D5" s="2">
        <f>_xll.HISTBIN(Uniform!$A$3:$A$102,10,$C5,0)</f>
        <v>-2.3701528977324746</v>
      </c>
      <c r="E5" s="2">
        <f>_xll.HISTBIN(Uniform!$A$3:$A$102,10,$C5,1)</f>
        <v>-1.7978026673177281</v>
      </c>
      <c r="F5" s="2">
        <f>_xll.HISTBIN(Uniform!$A$3:$A$102,10,$C5,2)</f>
        <v>-2.0839777825251016</v>
      </c>
      <c r="G5" s="19">
        <f>_xll.NxHistogram(Uniform!$A$3:$A$102,10,$C5,0)</f>
        <v>0.10999999999999999</v>
      </c>
      <c r="H5" s="19">
        <f t="shared" si="0"/>
        <v>6.6837324138704732E-2</v>
      </c>
      <c r="I5" s="20">
        <f>_xll.NxKDE(_xll.RMNA(Uniform!$A$3:$A$102,), $D$17,$D$18,$D$19,$D$20,$D$21,$D$23,0,0,$F5)</f>
        <v>0.17891162519953849</v>
      </c>
    </row>
    <row r="6" spans="1:9">
      <c r="A6" s="2">
        <v>-0.25644703512680422</v>
      </c>
      <c r="C6" s="15">
        <v>3</v>
      </c>
      <c r="D6" s="2">
        <f>_xll.HISTBIN(Uniform!$A$3:$A$102,10,$C6,0)</f>
        <v>-1.7978026673177281</v>
      </c>
      <c r="E6" s="2">
        <f>_xll.HISTBIN(Uniform!$A$3:$A$102,10,$C6,1)</f>
        <v>-1.2254524369029816</v>
      </c>
      <c r="F6" s="2">
        <f>_xll.HISTBIN(Uniform!$A$3:$A$102,10,$C6,2)</f>
        <v>-1.5116275521103548</v>
      </c>
      <c r="G6" s="19">
        <f>_xll.NxHistogram(Uniform!$A$3:$A$102,10,$C6,0)</f>
        <v>0.10999999999999999</v>
      </c>
      <c r="H6" s="19">
        <f t="shared" si="0"/>
        <v>9.4947138802150277E-2</v>
      </c>
      <c r="I6" s="20">
        <f>_xll.NxKDE(_xll.RMNA(Uniform!$A$3:$A$102,), $D$17,$D$18,$D$19,$D$20,$D$21,$D$23,0,0,$F6)</f>
        <v>0.18052242409178276</v>
      </c>
    </row>
    <row r="7" spans="1:9">
      <c r="A7" s="2">
        <v>0.99932859279152808</v>
      </c>
      <c r="C7" s="15">
        <v>4</v>
      </c>
      <c r="D7" s="2">
        <f>_xll.HISTBIN(Uniform!$A$3:$A$102,10,$C7,0)</f>
        <v>-1.2254524369029816</v>
      </c>
      <c r="E7" s="2">
        <f>_xll.HISTBIN(Uniform!$A$3:$A$102,10,$C7,1)</f>
        <v>-0.6531022064882348</v>
      </c>
      <c r="F7" s="2">
        <f>_xll.HISTBIN(Uniform!$A$3:$A$102,10,$C7,2)</f>
        <v>-0.93927732169560818</v>
      </c>
      <c r="G7" s="19">
        <f>_xll.NxHistogram(Uniform!$A$3:$A$102,10,$C7,0)</f>
        <v>7.0000000000000007E-2</v>
      </c>
      <c r="H7" s="19">
        <f t="shared" si="0"/>
        <v>0.11994365195218087</v>
      </c>
      <c r="I7" s="20">
        <f>_xll.NxKDE(_xll.RMNA(Uniform!$A$3:$A$102,), $D$17,$D$18,$D$19,$D$20,$D$21,$D$23,0,0,$F7)</f>
        <v>0.17237226620097151</v>
      </c>
    </row>
    <row r="8" spans="1:9">
      <c r="A8" s="2">
        <v>-0.88140507217627473</v>
      </c>
      <c r="C8" s="15">
        <v>5</v>
      </c>
      <c r="D8" s="2">
        <f>_xll.HISTBIN(Uniform!$A$3:$A$102,10,$C8,0)</f>
        <v>-0.6531022064882348</v>
      </c>
      <c r="E8" s="2">
        <f>_xll.HISTBIN(Uniform!$A$3:$A$102,10,$C8,1)</f>
        <v>-8.0751976073488496E-2</v>
      </c>
      <c r="F8" s="2">
        <f>_xll.HISTBIN(Uniform!$A$3:$A$102,10,$C8,2)</f>
        <v>-0.36692709128086165</v>
      </c>
      <c r="G8" s="19">
        <f>_xll.NxHistogram(Uniform!$A$3:$A$102,10,$C8,0)</f>
        <v>9.9999999999999992E-2</v>
      </c>
      <c r="H8" s="19">
        <f t="shared" si="0"/>
        <v>0.13474312348731943</v>
      </c>
      <c r="I8" s="20">
        <f>_xll.NxKDE(_xll.RMNA(Uniform!$A$3:$A$102,), $D$17,$D$18,$D$19,$D$20,$D$21,$D$23,0,0,$F8)</f>
        <v>0.18014899213520516</v>
      </c>
    </row>
    <row r="9" spans="1:9">
      <c r="A9" s="2">
        <v>1.6753746147038173</v>
      </c>
      <c r="C9" s="15">
        <v>6</v>
      </c>
      <c r="D9" s="2">
        <f>_xll.HISTBIN(Uniform!$A$3:$A$102,10,$C9,0)</f>
        <v>-8.0751976073488496E-2</v>
      </c>
      <c r="E9" s="2">
        <f>_xll.HISTBIN(Uniform!$A$3:$A$102,10,$C9,1)</f>
        <v>0.49159825434125781</v>
      </c>
      <c r="F9" s="2">
        <f>_xll.HISTBIN(Uniform!$A$3:$A$102,10,$C9,2)</f>
        <v>0.20542313913388466</v>
      </c>
      <c r="G9" s="19">
        <f>_xll.NxHistogram(Uniform!$A$3:$A$102,10,$C9,0)</f>
        <v>0.11999999999999998</v>
      </c>
      <c r="H9" s="19">
        <f t="shared" si="0"/>
        <v>0.13460791859287058</v>
      </c>
      <c r="I9" s="20">
        <f>_xll.NxKDE(_xll.RMNA(Uniform!$A$3:$A$102,), $D$17,$D$18,$D$19,$D$20,$D$21,$D$23,0,0,$F9)</f>
        <v>0.18727378168949996</v>
      </c>
    </row>
    <row r="10" spans="1:9">
      <c r="A10" s="2">
        <v>-1.4638813440351575</v>
      </c>
      <c r="C10" s="15">
        <v>7</v>
      </c>
      <c r="D10" s="2">
        <f>_xll.HISTBIN(Uniform!$A$3:$A$102,10,$C10,0)</f>
        <v>0.49159825434125781</v>
      </c>
      <c r="E10" s="2">
        <f>_xll.HISTBIN(Uniform!$A$3:$A$102,10,$C10,1)</f>
        <v>1.0639484847560046</v>
      </c>
      <c r="F10" s="2">
        <f>_xll.HISTBIN(Uniform!$A$3:$A$102,10,$C10,2)</f>
        <v>0.77777336954863119</v>
      </c>
      <c r="G10" s="19">
        <f>_xll.NxHistogram(Uniform!$A$3:$A$102,10,$C10,0)</f>
        <v>0.11999999999999998</v>
      </c>
      <c r="H10" s="19">
        <f t="shared" si="0"/>
        <v>0.11958294835744199</v>
      </c>
      <c r="I10" s="20">
        <f>_xll.NxKDE(_xll.RMNA(Uniform!$A$3:$A$102,), $D$17,$D$18,$D$19,$D$20,$D$21,$D$23,0,0,$F10)</f>
        <v>0.17395539165160401</v>
      </c>
    </row>
    <row r="11" spans="1:9">
      <c r="A11" s="2">
        <v>-0.46226386303292921</v>
      </c>
      <c r="C11" s="15">
        <v>8</v>
      </c>
      <c r="D11" s="2">
        <f>_xll.HISTBIN(Uniform!$A$3:$A$102,10,$C11,0)</f>
        <v>1.0639484847560046</v>
      </c>
      <c r="E11" s="2">
        <f>_xll.HISTBIN(Uniform!$A$3:$A$102,10,$C11,1)</f>
        <v>1.6362987151707513</v>
      </c>
      <c r="F11" s="2">
        <f>_xll.HISTBIN(Uniform!$A$3:$A$102,10,$C11,2)</f>
        <v>1.3501235999633781</v>
      </c>
      <c r="G11" s="19">
        <f>_xll.NxHistogram(Uniform!$A$3:$A$102,10,$C11,0)</f>
        <v>7.0000000000000007E-2</v>
      </c>
      <c r="H11" s="19">
        <f t="shared" si="0"/>
        <v>9.4471724643032662E-2</v>
      </c>
      <c r="I11" s="20">
        <f>_xll.NxKDE(_xll.RMNA(Uniform!$A$3:$A$102,), $D$17,$D$18,$D$19,$D$20,$D$21,$D$23,0,0,$F11)</f>
        <v>0.15327316432680702</v>
      </c>
    </row>
    <row r="12" spans="1:9">
      <c r="A12" s="2">
        <v>-2.7493209631641591</v>
      </c>
      <c r="C12" s="15">
        <v>9</v>
      </c>
      <c r="D12" s="2">
        <f>_xll.HISTBIN(Uniform!$A$3:$A$102,10,$C12,0)</f>
        <v>1.6362987151707513</v>
      </c>
      <c r="E12" s="2">
        <f>_xll.HISTBIN(Uniform!$A$3:$A$102,10,$C12,1)</f>
        <v>2.2086489455854976</v>
      </c>
      <c r="F12" s="2">
        <f>_xll.HISTBIN(Uniform!$A$3:$A$102,10,$C12,2)</f>
        <v>1.9224738303781246</v>
      </c>
      <c r="G12" s="19">
        <f>_xll.NxHistogram(Uniform!$A$3:$A$102,10,$C12,0)</f>
        <v>7.0000000000000007E-2</v>
      </c>
      <c r="H12" s="19">
        <f t="shared" si="0"/>
        <v>6.6369257477674082E-2</v>
      </c>
      <c r="I12" s="20">
        <f>_xll.NxKDE(_xll.RMNA(Uniform!$A$3:$A$102,), $D$17,$D$18,$D$19,$D$20,$D$21,$D$23,0,0,$F12)</f>
        <v>0.14716900790087131</v>
      </c>
    </row>
    <row r="13" spans="1:9">
      <c r="A13" s="2">
        <v>0.54905850398266498</v>
      </c>
      <c r="C13" s="15">
        <v>10</v>
      </c>
      <c r="D13" s="2">
        <f>_xll.HISTBIN(Uniform!$A$3:$A$102,10,$C13,0)</f>
        <v>2.2086489455854976</v>
      </c>
      <c r="E13" s="2">
        <f>_xll.HISTBIN(Uniform!$A$3:$A$102,10,$C13,1)</f>
        <v>2.7809991760002442</v>
      </c>
      <c r="F13" s="2">
        <f>_xll.HISTBIN(Uniform!$A$3:$A$102,10,$C13,2)</f>
        <v>2.4948240607928707</v>
      </c>
      <c r="G13" s="19">
        <f>_xll.NxHistogram(Uniform!$A$3:$A$102,10,$C13,0)</f>
        <v>0.12999999999999998</v>
      </c>
      <c r="H13" s="19">
        <f t="shared" si="0"/>
        <v>4.1463169877225536E-2</v>
      </c>
      <c r="I13" s="20">
        <f>_xll.NxKDE(_xll.RMNA(Uniform!$A$3:$A$102,), $D$17,$D$18,$D$19,$D$20,$D$21,$D$23,0,0,$F13)</f>
        <v>0.14719559168643392</v>
      </c>
    </row>
    <row r="14" spans="1:9">
      <c r="A14" s="2">
        <v>2.5689565721610155</v>
      </c>
    </row>
    <row r="15" spans="1:9">
      <c r="A15" s="2">
        <v>2.0833460493789486</v>
      </c>
    </row>
    <row r="16" spans="1:9" ht="15.75" thickBot="1">
      <c r="A16" s="2">
        <v>-2.1329691457869195</v>
      </c>
      <c r="C16" s="21" t="s">
        <v>1</v>
      </c>
      <c r="D16" s="22"/>
      <c r="E16" s="22"/>
    </row>
    <row r="17" spans="1:6">
      <c r="A17" s="2">
        <v>-2.6094241157261879</v>
      </c>
      <c r="C17" s="10" t="s">
        <v>2</v>
      </c>
      <c r="D17" s="2">
        <v>-3</v>
      </c>
    </row>
    <row r="18" spans="1:6">
      <c r="A18" s="2">
        <v>-0.37473677785576953</v>
      </c>
      <c r="C18" s="6" t="s">
        <v>3</v>
      </c>
      <c r="D18" s="2">
        <v>3</v>
      </c>
    </row>
    <row r="19" spans="1:6">
      <c r="A19" s="2">
        <v>1.2137516403698845</v>
      </c>
      <c r="C19" s="6" t="s">
        <v>4</v>
      </c>
      <c r="D19" s="11">
        <v>0</v>
      </c>
    </row>
    <row r="20" spans="1:6">
      <c r="A20" s="2">
        <v>2.4484694967497784</v>
      </c>
      <c r="C20" s="6" t="s">
        <v>5</v>
      </c>
    </row>
    <row r="21" spans="1:6">
      <c r="A21" s="2">
        <v>-0.88451796014282635</v>
      </c>
      <c r="C21" s="6" t="s">
        <v>6</v>
      </c>
      <c r="D21" s="11">
        <v>0</v>
      </c>
    </row>
    <row r="22" spans="1:6">
      <c r="A22" s="2">
        <v>-2.1161229285561696</v>
      </c>
      <c r="C22" s="6" t="s">
        <v>7</v>
      </c>
      <c r="D22" s="2">
        <v>1</v>
      </c>
    </row>
    <row r="23" spans="1:6">
      <c r="A23" s="2">
        <v>2.6183965575121313</v>
      </c>
      <c r="C23" s="6" t="s">
        <v>8</v>
      </c>
      <c r="D23" s="8">
        <f>_xll.NxKDE(_xll.RMNA(Uniform!$A$3:$A$102,), $D$17,$D$18,$D$19,$D$20,$D$21,$D$22,$D$24,3,)</f>
        <v>0.63658514126707255</v>
      </c>
    </row>
    <row r="24" spans="1:6">
      <c r="A24" s="2">
        <v>2.250343333231605</v>
      </c>
      <c r="C24" s="6" t="s">
        <v>26</v>
      </c>
      <c r="D24" s="12">
        <v>3</v>
      </c>
    </row>
    <row r="25" spans="1:6">
      <c r="A25" s="2">
        <v>-2.0124820703756825</v>
      </c>
      <c r="C25" s="9" t="s">
        <v>10</v>
      </c>
      <c r="D25" s="2">
        <v>-4</v>
      </c>
    </row>
    <row r="26" spans="1:6">
      <c r="A26" s="2">
        <v>-0.5380718405713063</v>
      </c>
      <c r="C26" s="6" t="s">
        <v>11</v>
      </c>
      <c r="D26" s="2">
        <v>4</v>
      </c>
    </row>
    <row r="27" spans="1:6">
      <c r="A27" s="2">
        <v>0.21982482375560775</v>
      </c>
      <c r="C27" s="6" t="s">
        <v>12</v>
      </c>
      <c r="D27" s="2">
        <f>$D$26-$D$25</f>
        <v>8</v>
      </c>
    </row>
    <row r="28" spans="1:6">
      <c r="A28" s="2">
        <v>-0.31321146275215916</v>
      </c>
      <c r="C28" s="6" t="s">
        <v>13</v>
      </c>
      <c r="D28" s="2">
        <f>AVERAGE(_xll.RMNA(Uniform!$A$3:$A$102,))</f>
        <v>-8.5648365733817566E-2</v>
      </c>
    </row>
    <row r="29" spans="1:6">
      <c r="A29" s="2">
        <v>1.2166814172795801</v>
      </c>
      <c r="C29" s="6" t="s">
        <v>14</v>
      </c>
      <c r="D29" s="2">
        <f>STDEV(_xll.RMNA(Uniform!$A$3:$A$102,))</f>
        <v>1.6625334251939436</v>
      </c>
    </row>
    <row r="30" spans="1:6">
      <c r="A30" s="2">
        <v>2.3737601855525376</v>
      </c>
    </row>
    <row r="31" spans="1:6" ht="15.75" thickBot="1">
      <c r="A31" s="2">
        <v>-1.9575487533188878</v>
      </c>
      <c r="C31" s="3" t="s">
        <v>15</v>
      </c>
      <c r="D31" s="3" t="s">
        <v>16</v>
      </c>
      <c r="E31" s="3" t="s">
        <v>17</v>
      </c>
      <c r="F31" s="3" t="s">
        <v>18</v>
      </c>
    </row>
    <row r="32" spans="1:6">
      <c r="A32" s="2">
        <v>-2.5228125858333081</v>
      </c>
      <c r="C32" s="2">
        <f>$D$25</f>
        <v>-4</v>
      </c>
      <c r="D32" s="5">
        <f>_xll.NxKDE(_xll.RMNA(Uniform!$A$3:$A$102,), $D$17,$D$18,$D$19,$D$20,$D$21,$D$23,0,0,$C32)</f>
        <v>0</v>
      </c>
      <c r="E32" s="5">
        <f t="shared" ref="E32:E46" si="1">NORMDIST($C32,$D$28,$D$29,FALSE)</f>
        <v>1.5010605926365555E-2</v>
      </c>
      <c r="F32" s="4">
        <v>20</v>
      </c>
    </row>
    <row r="33" spans="1:5">
      <c r="A33" s="2">
        <v>1.2686849574266787</v>
      </c>
      <c r="C33" s="2">
        <f t="shared" ref="C33:C46" si="2">$C32 + $D$27/ ($F$32-1)</f>
        <v>-3.5789473684210527</v>
      </c>
      <c r="D33" s="5">
        <f>_xll.NxKDE(_xll.RMNA(Uniform!$A$3:$A$102,), $D$17,$D$18,$D$19,$D$20,$D$21,$D$23,0,0,$C33)</f>
        <v>0</v>
      </c>
      <c r="E33" s="5">
        <f t="shared" si="1"/>
        <v>2.6389704150270303E-2</v>
      </c>
    </row>
    <row r="34" spans="1:5">
      <c r="A34" s="2">
        <v>0.34928434095278771</v>
      </c>
      <c r="C34" s="2">
        <f t="shared" si="2"/>
        <v>-3.1578947368421053</v>
      </c>
      <c r="D34" s="5">
        <f>_xll.NxKDE(_xll.RMNA(Uniform!$A$3:$A$102,), $D$17,$D$18,$D$19,$D$20,$D$21,$D$23,0,0,$C34)</f>
        <v>0</v>
      </c>
      <c r="E34" s="5">
        <f t="shared" si="1"/>
        <v>4.3512594145332088E-2</v>
      </c>
    </row>
    <row r="35" spans="1:5">
      <c r="A35" s="2">
        <v>2.5134739219336524</v>
      </c>
      <c r="C35" s="2">
        <f t="shared" si="2"/>
        <v>-2.736842105263158</v>
      </c>
      <c r="D35" s="5">
        <f>_xll.NxKDE(_xll.RMNA(Uniform!$A$3:$A$102,), $D$17,$D$18,$D$19,$D$20,$D$21,$D$23,0,0,$C35)</f>
        <v>0.15441307377184726</v>
      </c>
      <c r="E35" s="5">
        <f t="shared" si="1"/>
        <v>6.7288304770989946E-2</v>
      </c>
    </row>
    <row r="36" spans="1:5">
      <c r="A36" s="2">
        <v>-1.5083773308511612</v>
      </c>
      <c r="C36" s="2">
        <f t="shared" si="2"/>
        <v>-2.3157894736842106</v>
      </c>
      <c r="D36" s="5">
        <f>_xll.NxKDE(_xll.RMNA(Uniform!$A$3:$A$102,), $D$17,$D$18,$D$19,$D$20,$D$21,$D$23,0,0,$C36)</f>
        <v>0.17103866338116697</v>
      </c>
      <c r="E36" s="5">
        <f t="shared" si="1"/>
        <v>9.7590682381426153E-2</v>
      </c>
    </row>
    <row r="37" spans="1:5">
      <c r="A37" s="2">
        <v>-1.9200109866634114</v>
      </c>
      <c r="C37" s="2">
        <f t="shared" si="2"/>
        <v>-1.8947368421052633</v>
      </c>
      <c r="D37" s="5">
        <f>_xll.NxKDE(_xll.RMNA(Uniform!$A$3:$A$102,), $D$17,$D$18,$D$19,$D$20,$D$21,$D$23,0,0,$C37)</f>
        <v>0.18241780840117833</v>
      </c>
      <c r="E37" s="5">
        <f t="shared" si="1"/>
        <v>0.13274594972964424</v>
      </c>
    </row>
    <row r="38" spans="1:5">
      <c r="A38" s="2">
        <v>0.94219794305246118</v>
      </c>
      <c r="C38" s="2">
        <f t="shared" si="2"/>
        <v>-1.4736842105263159</v>
      </c>
      <c r="D38" s="5">
        <f>_xll.NxKDE(_xll.RMNA(Uniform!$A$3:$A$102,), $D$17,$D$18,$D$19,$D$20,$D$21,$D$23,0,0,$C38)</f>
        <v>0.17987121669367015</v>
      </c>
      <c r="E38" s="5">
        <f t="shared" si="1"/>
        <v>0.16934733238572675</v>
      </c>
    </row>
    <row r="39" spans="1:5">
      <c r="A39" s="2">
        <v>1.8855861079744862</v>
      </c>
      <c r="C39" s="2">
        <f t="shared" si="2"/>
        <v>-1.0526315789473686</v>
      </c>
      <c r="D39" s="5">
        <f>_xll.NxKDE(_xll.RMNA(Uniform!$A$3:$A$102,), $D$17,$D$18,$D$19,$D$20,$D$21,$D$23,0,0,$C39)</f>
        <v>0.1729878558871922</v>
      </c>
      <c r="E39" s="5">
        <f t="shared" si="1"/>
        <v>0.20261873394991214</v>
      </c>
    </row>
    <row r="40" spans="1:5">
      <c r="A40" s="2">
        <v>2.2325815607165742</v>
      </c>
      <c r="C40" s="2">
        <f t="shared" si="2"/>
        <v>-0.63157894736842124</v>
      </c>
      <c r="D40" s="5">
        <f>_xll.NxKDE(_xll.RMNA(Uniform!$A$3:$A$102,), $D$17,$D$18,$D$19,$D$20,$D$21,$D$23,0,0,$C40)</f>
        <v>0.17477870498330711</v>
      </c>
      <c r="E40" s="5">
        <f t="shared" si="1"/>
        <v>0.22736572254991835</v>
      </c>
    </row>
    <row r="41" spans="1:5">
      <c r="A41" s="2">
        <v>1.3606067079683832</v>
      </c>
      <c r="C41" s="2">
        <f t="shared" si="2"/>
        <v>-0.21052631578947389</v>
      </c>
      <c r="D41" s="5">
        <f>_xll.NxKDE(_xll.RMNA(Uniform!$A$3:$A$102,), $D$17,$D$18,$D$19,$D$20,$D$21,$D$23,0,0,$C41)</f>
        <v>0.18346361769225758</v>
      </c>
      <c r="E41" s="5">
        <f t="shared" si="1"/>
        <v>0.2392844860328297</v>
      </c>
    </row>
    <row r="42" spans="1:5">
      <c r="A42" s="2">
        <v>1.3690298165837582</v>
      </c>
      <c r="C42" s="2">
        <f t="shared" si="2"/>
        <v>0.21052631578947345</v>
      </c>
      <c r="D42" s="5">
        <f>_xll.NxKDE(_xll.RMNA(Uniform!$A$3:$A$102,), $D$17,$D$18,$D$19,$D$20,$D$21,$D$23,0,0,$C42)</f>
        <v>0.18725156675262722</v>
      </c>
      <c r="E42" s="5">
        <f t="shared" si="1"/>
        <v>0.2361827904494945</v>
      </c>
    </row>
    <row r="43" spans="1:5">
      <c r="A43" s="2">
        <v>0.46812341685232095</v>
      </c>
      <c r="C43" s="2">
        <f t="shared" si="2"/>
        <v>0.6315789473684208</v>
      </c>
      <c r="D43" s="5">
        <f>_xll.NxKDE(_xll.RMNA(Uniform!$A$3:$A$102,), $D$17,$D$18,$D$19,$D$20,$D$21,$D$23,0,0,$C43)</f>
        <v>0.17911438111160646</v>
      </c>
      <c r="E43" s="5">
        <f t="shared" si="1"/>
        <v>0.21863823524946108</v>
      </c>
    </row>
    <row r="44" spans="1:5">
      <c r="A44" s="2">
        <v>-1.108462782677694</v>
      </c>
      <c r="C44" s="2">
        <f t="shared" si="2"/>
        <v>1.0526315789473681</v>
      </c>
      <c r="D44" s="5">
        <f>_xll.NxKDE(_xll.RMNA(Uniform!$A$3:$A$102,), $D$17,$D$18,$D$19,$D$20,$D$21,$D$23,0,0,$C44)</f>
        <v>0.16318480959660878</v>
      </c>
      <c r="E44" s="5">
        <f t="shared" si="1"/>
        <v>0.18982269445554395</v>
      </c>
    </row>
    <row r="45" spans="1:5">
      <c r="A45" s="2">
        <v>-1.8255256813257241</v>
      </c>
      <c r="C45" s="2">
        <f t="shared" si="2"/>
        <v>1.4736842105263155</v>
      </c>
      <c r="D45" s="5">
        <f>_xll.NxKDE(_xll.RMNA(Uniform!$A$3:$A$102,), $D$17,$D$18,$D$19,$D$20,$D$21,$D$23,0,0,$C45)</f>
        <v>0.15045689073120355</v>
      </c>
      <c r="E45" s="5">
        <f t="shared" si="1"/>
        <v>0.15456612200433859</v>
      </c>
    </row>
    <row r="46" spans="1:5">
      <c r="A46" s="2">
        <v>2.5176854762413399</v>
      </c>
      <c r="C46" s="2">
        <f t="shared" si="2"/>
        <v>1.8947368421052628</v>
      </c>
      <c r="D46" s="5">
        <f>_xll.NxKDE(_xll.RMNA(Uniform!$A$3:$A$102,), $D$17,$D$18,$D$19,$D$20,$D$21,$D$23,0,0,$C46)</f>
        <v>0.14714132945982011</v>
      </c>
      <c r="E46" s="5">
        <f t="shared" si="1"/>
        <v>0.118038761602014</v>
      </c>
    </row>
    <row r="47" spans="1:5">
      <c r="A47" s="2">
        <v>-1.6453444013794367</v>
      </c>
      <c r="C47" s="2">
        <f t="shared" ref="C47:C51" si="3">$C46 + $D$27/ ($F$32-1)</f>
        <v>2.3157894736842102</v>
      </c>
      <c r="D47" s="5">
        <f>_xll.NxKDE(_xll.RMNA(Uniform!$A$3:$A$102,), $D$17,$D$18,$D$19,$D$20,$D$21,$D$23,0,0,$C47)</f>
        <v>0.14777502099242187</v>
      </c>
      <c r="E47" s="5">
        <f t="shared" ref="E47:E51" si="4">NORMDIST($C47,$D$28,$D$29,FALSE)</f>
        <v>8.4543288122633328E-2</v>
      </c>
    </row>
    <row r="48" spans="1:5">
      <c r="A48" s="2">
        <v>0.91784417249061523</v>
      </c>
      <c r="C48" s="2">
        <f t="shared" si="3"/>
        <v>2.7368421052631575</v>
      </c>
      <c r="D48" s="5">
        <f>_xll.NxKDE(_xll.RMNA(Uniform!$A$3:$A$102,), $D$17,$D$18,$D$19,$D$20,$D$21,$D$23,0,0,$C48)</f>
        <v>0.14529841881230746</v>
      </c>
      <c r="E48" s="5">
        <f t="shared" si="4"/>
        <v>5.6790773200662774E-2</v>
      </c>
    </row>
    <row r="49" spans="1:5">
      <c r="A49" s="2">
        <v>-1.3092440565202867E-2</v>
      </c>
      <c r="C49" s="2">
        <f t="shared" si="3"/>
        <v>3.1578947368421049</v>
      </c>
      <c r="D49" s="5">
        <f>_xll.NxKDE(_xll.RMNA(Uniform!$A$3:$A$102,), $D$17,$D$18,$D$19,$D$20,$D$21,$D$23,0,0,$C49)</f>
        <v>0</v>
      </c>
      <c r="E49" s="5">
        <f t="shared" si="4"/>
        <v>3.5778372807238154E-2</v>
      </c>
    </row>
    <row r="50" spans="1:5">
      <c r="A50" s="2">
        <v>0.55986205633716857</v>
      </c>
      <c r="C50" s="2">
        <f t="shared" si="3"/>
        <v>3.5789473684210522</v>
      </c>
      <c r="D50" s="5">
        <f>_xll.NxKDE(_xll.RMNA(Uniform!$A$3:$A$102,), $D$17,$D$18,$D$19,$D$20,$D$21,$D$23,0,0,$C50)</f>
        <v>0</v>
      </c>
      <c r="E50" s="5">
        <f t="shared" si="4"/>
        <v>2.114012471712275E-2</v>
      </c>
    </row>
    <row r="51" spans="1:5">
      <c r="A51" s="2">
        <v>2.3338419751579336</v>
      </c>
      <c r="C51" s="2">
        <f t="shared" si="3"/>
        <v>3.9999999999999996</v>
      </c>
      <c r="D51" s="5">
        <f>_xll.NxKDE(_xll.RMNA(Uniform!$A$3:$A$102,), $D$17,$D$18,$D$19,$D$20,$D$21,$D$23,0,0,$C51)</f>
        <v>0</v>
      </c>
      <c r="E51" s="5">
        <f t="shared" si="4"/>
        <v>1.1714902050727815E-2</v>
      </c>
    </row>
    <row r="52" spans="1:5">
      <c r="A52" s="2">
        <v>-0.96508682515945932</v>
      </c>
    </row>
    <row r="53" spans="1:5">
      <c r="A53" s="2">
        <v>-1.6400341807306131</v>
      </c>
    </row>
    <row r="54" spans="1:5">
      <c r="A54" s="2">
        <v>0.60747093111972417</v>
      </c>
    </row>
    <row r="55" spans="1:5">
      <c r="A55" s="2">
        <v>0.67064424573503878</v>
      </c>
    </row>
    <row r="56" spans="1:5">
      <c r="A56" s="2">
        <v>2.644947660756249</v>
      </c>
    </row>
    <row r="57" spans="1:5">
      <c r="A57" s="2">
        <v>-2.5072481460005491</v>
      </c>
    </row>
    <row r="58" spans="1:5">
      <c r="A58" s="2">
        <v>-2.1516464735862302</v>
      </c>
    </row>
    <row r="59" spans="1:5">
      <c r="A59" s="2">
        <v>-0.55198828089236107</v>
      </c>
    </row>
    <row r="60" spans="1:5">
      <c r="A60" s="2">
        <v>-2.4431592761009551</v>
      </c>
    </row>
    <row r="61" spans="1:5">
      <c r="A61" s="2">
        <v>0.78490554521317168</v>
      </c>
    </row>
    <row r="62" spans="1:5">
      <c r="A62" s="2">
        <v>0.60216071047090081</v>
      </c>
    </row>
    <row r="63" spans="1:5">
      <c r="A63" s="2">
        <v>-0.84698019348734999</v>
      </c>
    </row>
    <row r="64" spans="1:5">
      <c r="A64" s="2">
        <v>-1.0227668080690937</v>
      </c>
    </row>
    <row r="65" spans="1:1">
      <c r="A65" s="2">
        <v>-0.38279366435743301</v>
      </c>
    </row>
    <row r="66" spans="1:1">
      <c r="A66" s="2">
        <v>-1.2717978453932313</v>
      </c>
    </row>
    <row r="67" spans="1:1">
      <c r="A67" s="2">
        <v>-2.802972502822962</v>
      </c>
    </row>
    <row r="68" spans="1:1">
      <c r="A68" s="2">
        <v>2.6976836451307715</v>
      </c>
    </row>
    <row r="69" spans="1:1">
      <c r="A69" s="2">
        <v>-2.4654988250373853</v>
      </c>
    </row>
    <row r="70" spans="1:1">
      <c r="A70" s="2">
        <v>-0.16928617206335606</v>
      </c>
    </row>
    <row r="71" spans="1:1">
      <c r="A71" s="2">
        <v>-2.9425031281472211</v>
      </c>
    </row>
    <row r="72" spans="1:1">
      <c r="A72" s="2">
        <v>0.42234565263832513</v>
      </c>
    </row>
    <row r="73" spans="1:1">
      <c r="A73" s="2">
        <v>-1.9830011902218696</v>
      </c>
    </row>
    <row r="74" spans="1:1">
      <c r="A74" s="2">
        <v>0.69005401776177244</v>
      </c>
    </row>
    <row r="75" spans="1:1">
      <c r="A75" s="2">
        <v>1.7271950437940617</v>
      </c>
    </row>
    <row r="76" spans="1:1">
      <c r="A76" s="2">
        <v>0.16782128360850823</v>
      </c>
    </row>
    <row r="77" spans="1:1">
      <c r="A77" s="2">
        <v>1.0304574724570452</v>
      </c>
    </row>
    <row r="78" spans="1:1">
      <c r="A78" s="2">
        <v>-1.6349070711386455</v>
      </c>
    </row>
    <row r="79" spans="1:1">
      <c r="A79" s="2">
        <v>2.1604358043153171</v>
      </c>
    </row>
    <row r="80" spans="1:1">
      <c r="A80" s="2">
        <v>1.6744590594195374</v>
      </c>
    </row>
    <row r="81" spans="1:1">
      <c r="A81" s="2">
        <v>2.540208136234626</v>
      </c>
    </row>
    <row r="82" spans="1:1">
      <c r="A82" s="2">
        <v>-1.5995666371654409</v>
      </c>
    </row>
    <row r="83" spans="1:1">
      <c r="A83" s="2">
        <v>-1.5962706381420331</v>
      </c>
    </row>
    <row r="84" spans="1:1">
      <c r="A84" s="2">
        <v>-0.23264259773552665</v>
      </c>
    </row>
    <row r="85" spans="1:1">
      <c r="A85" s="2">
        <v>0.17825861384929986</v>
      </c>
    </row>
    <row r="86" spans="1:1">
      <c r="A86" s="2">
        <v>-1.425061799981689</v>
      </c>
    </row>
    <row r="87" spans="1:1">
      <c r="A87" s="2">
        <v>-1.9046296578875088</v>
      </c>
    </row>
    <row r="88" spans="1:1">
      <c r="A88" s="2">
        <v>1.605426190984832</v>
      </c>
    </row>
    <row r="89" spans="1:1">
      <c r="A89" s="2">
        <v>-0.75066377758110292</v>
      </c>
    </row>
    <row r="90" spans="1:1">
      <c r="A90" s="2">
        <v>1.6330759605700855</v>
      </c>
    </row>
    <row r="91" spans="1:1">
      <c r="A91" s="2">
        <v>2.5177770317697856E-2</v>
      </c>
    </row>
    <row r="92" spans="1:1">
      <c r="A92" s="2">
        <v>-1.2481765190588092</v>
      </c>
    </row>
    <row r="93" spans="1:1">
      <c r="A93" s="2">
        <v>-1.7343363750114444</v>
      </c>
    </row>
    <row r="94" spans="1:1">
      <c r="A94" s="2">
        <v>-0.56810205389568758</v>
      </c>
    </row>
    <row r="95" spans="1:1">
      <c r="A95" s="2">
        <v>-2.5607165746024965</v>
      </c>
    </row>
    <row r="96" spans="1:1">
      <c r="A96" s="2">
        <v>8.6977752006589526E-3</v>
      </c>
    </row>
    <row r="97" spans="1:1">
      <c r="A97" s="2">
        <v>2.1950437940610978</v>
      </c>
    </row>
    <row r="98" spans="1:1">
      <c r="A98" s="2">
        <v>-5.3376873073519349E-2</v>
      </c>
    </row>
    <row r="99" spans="1:1">
      <c r="A99" s="2">
        <v>2.7809991760002442</v>
      </c>
    </row>
    <row r="100" spans="1:1">
      <c r="A100" s="2">
        <v>-5.0263985106967279E-2</v>
      </c>
    </row>
    <row r="101" spans="1:1">
      <c r="A101" s="2">
        <v>0.61204870754112362</v>
      </c>
    </row>
    <row r="102" spans="1:1">
      <c r="A102" s="2">
        <v>-2.435285500656148</v>
      </c>
    </row>
  </sheetData>
  <mergeCells count="1">
    <mergeCell ref="C16:E16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14A066D4C7E847BD239CE5F537D657" ma:contentTypeVersion="15" ma:contentTypeDescription="Create a new document." ma:contentTypeScope="" ma:versionID="37c19d902829cbe60e474b4d3c824f07">
  <xsd:schema xmlns:xsd="http://www.w3.org/2001/XMLSchema" xmlns:xs="http://www.w3.org/2001/XMLSchema" xmlns:p="http://schemas.microsoft.com/office/2006/metadata/properties" xmlns:ns2="7d7f131f-7f23-478e-bb59-c1234eeebb34" xmlns:ns3="b6b63a20-0a04-475d-9395-95c2ebc5b7f4" targetNamespace="http://schemas.microsoft.com/office/2006/metadata/properties" ma:root="true" ma:fieldsID="d9be8e7d78d15e73d58cf47cfbe8495b" ns2:_="" ns3:_="">
    <xsd:import namespace="7d7f131f-7f23-478e-bb59-c1234eeebb34"/>
    <xsd:import namespace="b6b63a20-0a04-475d-9395-95c2ebc5b7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f131f-7f23-478e-bb59-c1234eeeb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c45cde-766e-45fa-a9e9-5d2bae4a4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63a20-0a04-475d-9395-95c2ebc5b7f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4e75114-124b-42da-8b7e-83c65aa13e64}" ma:internalName="TaxCatchAll" ma:showField="CatchAllData" ma:web="b6b63a20-0a04-475d-9395-95c2ebc5b7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b63a20-0a04-475d-9395-95c2ebc5b7f4" xsi:nil="true"/>
    <lcf76f155ced4ddcb4097134ff3c332f xmlns="7d7f131f-7f23-478e-bb59-c1234eeebb3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64B33B-5FAF-46B8-BB34-8C8F4EFE3FA7}"/>
</file>

<file path=customXml/itemProps2.xml><?xml version="1.0" encoding="utf-8"?>
<ds:datastoreItem xmlns:ds="http://schemas.openxmlformats.org/officeDocument/2006/customXml" ds:itemID="{FA88E1F4-AEF6-46E3-9A7C-D45838DE998A}"/>
</file>

<file path=customXml/itemProps3.xml><?xml version="1.0" encoding="utf-8"?>
<ds:datastoreItem xmlns:ds="http://schemas.openxmlformats.org/officeDocument/2006/customXml" ds:itemID="{6D7431DB-4A3E-41B6-AE34-1098C829C7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Mohamad EL-Bawab</dc:creator>
  <cp:keywords/>
  <dc:description/>
  <cp:lastModifiedBy>Zaid Marridi</cp:lastModifiedBy>
  <cp:revision/>
  <dcterms:created xsi:type="dcterms:W3CDTF">2022-04-19T21:48:45Z</dcterms:created>
  <dcterms:modified xsi:type="dcterms:W3CDTF">2022-05-27T15:58:20Z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0x0101005814A066D4C7E847BD239CE5F537D657</vt:lpwstr>
  </property>
</Properties>
</file>